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69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<sst xmlns="http://schemas.openxmlformats.org/spreadsheetml/2006/main" count="47" uniqueCount="42">
  <si>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Azimut</t>
  </si>
  <si>
    <t>Deklination</t>
  </si>
  <si>
    <t>d</t>
  </si>
  <si>
    <t>j</t>
  </si>
  <si>
    <t>a</t>
  </si>
  <si>
    <t xml:space="preserve">Stundenwinkel </t>
  </si>
  <si>
    <t>Ort</t>
  </si>
  <si>
    <t>Hannover</t>
  </si>
  <si>
    <t>Breitengrad</t>
  </si>
  <si>
    <t>Längengrad</t>
  </si>
  <si>
    <t>sin h</t>
  </si>
  <si>
    <t>h</t>
  </si>
  <si>
    <t>°</t>
  </si>
  <si>
    <t>Höhe</t>
  </si>
  <si>
    <t>vergangene Tage:</t>
  </si>
  <si>
    <t>FORMELN: WIKIPEDIA ("Sonnenstand")</t>
  </si>
  <si>
    <r>
      <t xml:space="preserve">sin </t>
    </r>
    <r>
      <rPr>
        <sz val="11"/>
        <color indexed="8"/>
        <rFont val="Symbol"/>
        <family val="1"/>
      </rPr>
      <t>a</t>
    </r>
  </si>
  <si>
    <t>Programm zur Berechnung der Höhe (Horizontwinkel) und des Azimuts (Himmelsrichtung) der Sonne</t>
  </si>
  <si>
    <t>Datum:</t>
  </si>
  <si>
    <t>Uhrzeit (WSZ)</t>
  </si>
  <si>
    <t>l</t>
  </si>
  <si>
    <r>
      <t xml:space="preserve">360°/24h = 15 </t>
    </r>
    <r>
      <rPr>
        <sz val="11"/>
        <color indexed="8"/>
        <rFont val="Arial"/>
        <family val="2"/>
      </rPr>
      <t>→ Stundenwinkel = Uhrzeit(WSZ)*15</t>
    </r>
  </si>
  <si>
    <r>
      <t xml:space="preserve">tan </t>
    </r>
    <r>
      <rPr>
        <sz val="11"/>
        <color indexed="8"/>
        <rFont val="Symbol"/>
        <family val="1"/>
      </rPr>
      <t>a</t>
    </r>
    <r>
      <rPr>
        <sz val="11"/>
        <color theme="1"/>
        <rFont val="Calibri"/>
        <family val="2"/>
      </rPr>
      <t xml:space="preserve"> </t>
    </r>
  </si>
  <si>
    <t>Uhrzeit</t>
  </si>
  <si>
    <t>Ingo Mennerich/Jürgen Renz 05/13</t>
  </si>
  <si>
    <t>Der Azimut wird rechtslaufend von Norden (0°) über Osten (90°), Süden (180°) und Westen (270°) gezählt</t>
  </si>
  <si>
    <r>
      <rPr>
        <sz val="11"/>
        <color indexed="8"/>
        <rFont val="Symbol"/>
        <family val="1"/>
      </rPr>
      <t xml:space="preserve">a </t>
    </r>
    <r>
      <rPr>
        <sz val="11"/>
        <color theme="1"/>
        <rFont val="Calibri"/>
        <family val="2"/>
      </rPr>
      <t>= Azimutwinkel von 180° bzw. 360°</t>
    </r>
  </si>
  <si>
    <t>in Abhängigkeit vom Ort (geographische Breite/Länge) und Zeit (Wahre Sonnenzeit WOZ)</t>
  </si>
  <si>
    <t>Formel aus WIKIPEDIA ("Sonnenstand")</t>
  </si>
  <si>
    <t>Höhe(°)</t>
  </si>
  <si>
    <t>Azimut(°)</t>
  </si>
  <si>
    <t>Stundenwinkel(°)</t>
  </si>
  <si>
    <r>
      <t xml:space="preserve">sin </t>
    </r>
    <r>
      <rPr>
        <i/>
        <sz val="11"/>
        <color indexed="8"/>
        <rFont val="Calibri"/>
        <family val="2"/>
      </rPr>
      <t>h</t>
    </r>
  </si>
  <si>
    <t xml:space="preserve">                Seit dem</t>
  </si>
  <si>
    <t>und  berücksichtigt nicht die Zeitgleichung sowie Winterzeit/Sommerzeit.</t>
  </si>
  <si>
    <t>Wo und wann steht die Sonne wie hoch und wo am Himmel?</t>
  </si>
  <si>
    <t>t</t>
  </si>
  <si>
    <t>Formel = 23,4°*sin(360°*(284+n)/365); n= Tageszahl (Zahl der seit dem 01.01. vergangenen Tage)</t>
  </si>
  <si>
    <t xml:space="preserve">Wintersonnenwende (-23,4°), Frühlings-Tag-und-Nachtgleiche (0°), </t>
  </si>
  <si>
    <t xml:space="preserve">Sommersonnenwende (+23,4°), Herbst-Tag-und-Nachtgleiche (0°) </t>
  </si>
  <si>
    <t>Deklination: Jahreszeitlich variierender Winkel zum Himmelsäquator (0°)</t>
  </si>
  <si>
    <t>Das Programm basiert auf Wahrer Sonnenzeit (WSZ), nicht auf Mitteleuropäischer Zeit (lokaler Meridiandurchgang der Sonne wird mit 12 h gleichgesetzt!)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</si>
</sst>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0"/>
    <numFmt numFmtId="165" formatCode="0.0"/>
    <numFmt numFmtId="166" formatCode="[$-407]dddd\,\ 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Symbol"/>
      <family val="1"/>
    </font>
    <font>
      <sz val="2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Symbol"/>
      <family val="1"/>
    </font>
    <font>
      <sz val="14"/>
      <color theme="1"/>
      <name val="Symbol"/>
      <family val="1"/>
    </font>
    <font>
      <sz val="26"/>
      <color theme="1"/>
      <name val="Calibri"/>
      <family val="2"/>
    </font>
    <font>
      <sz val="12"/>
      <color theme="1"/>
      <name val="Calibri"/>
      <family val="2"/>
    </font>
    <font>
      <b/>
      <sz val="14"/>
      <color rgb="FF0D97F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2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/>
    </xf>
    <xf numFmtId="14" fontId="48" fillId="0" borderId="0" xfId="0" applyNumberFormat="1" applyFont="1" applyBorder="1" applyAlignment="1">
      <alignment horizontal="left"/>
    </xf>
    <xf numFmtId="164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51" fillId="0" borderId="10" xfId="0" applyNumberFormat="1" applyFont="1" applyBorder="1" applyAlignment="1">
      <alignment/>
    </xf>
    <xf numFmtId="165" fontId="5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4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4" borderId="0" xfId="0" applyFill="1" applyAlignment="1">
      <alignment/>
    </xf>
    <xf numFmtId="0" fontId="44" fillId="0" borderId="0" xfId="0" applyFont="1" applyFill="1" applyAlignment="1">
      <alignment/>
    </xf>
    <xf numFmtId="0" fontId="44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27" fillId="35" borderId="10" xfId="0" applyFont="1" applyFill="1" applyBorder="1" applyAlignment="1" applyProtection="1">
      <alignment/>
      <protection locked="0"/>
    </xf>
    <xf numFmtId="14" fontId="27" fillId="35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44</xdr:row>
      <xdr:rowOff>9525</xdr:rowOff>
    </xdr:from>
    <xdr:to>
      <xdr:col>4</xdr:col>
      <xdr:colOff>161925</xdr:colOff>
      <xdr:row>45</xdr:row>
      <xdr:rowOff>66675</xdr:rowOff>
    </xdr:to>
    <xdr:pic>
      <xdr:nvPicPr>
        <xdr:cNvPr id="1" name="Grafik 5" descr="a  = \arctan\left( \frac{\sin(\tau)}{\cos(\tau) \sin(\varphi) - \tan(\delta) \cos(\varphi)} \right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248775"/>
          <a:ext cx="3448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37</xdr:row>
      <xdr:rowOff>0</xdr:rowOff>
    </xdr:from>
    <xdr:to>
      <xdr:col>4</xdr:col>
      <xdr:colOff>457200</xdr:colOff>
      <xdr:row>38</xdr:row>
      <xdr:rowOff>9525</xdr:rowOff>
    </xdr:to>
    <xdr:pic>
      <xdr:nvPicPr>
        <xdr:cNvPr id="2" name="Grafik 6" descr="h \, = \, \arcsin(\cos(\delta) \cos(\tau) \cos(\varphi) + \sin(\delta) \sin(\varphi)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7810500"/>
          <a:ext cx="3800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</xdr:row>
      <xdr:rowOff>38100</xdr:rowOff>
    </xdr:from>
    <xdr:to>
      <xdr:col>13</xdr:col>
      <xdr:colOff>495300</xdr:colOff>
      <xdr:row>6</xdr:row>
      <xdr:rowOff>85725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39275" y="609600"/>
          <a:ext cx="2028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1"/>
  <sheetViews>
    <sheetView tabSelected="1" zoomScalePageLayoutView="0" workbookViewId="0" topLeftCell="A19">
      <selection activeCell="D27" sqref="D27"/>
    </sheetView>
  </sheetViews>
  <sheetFormatPr defaultColWidth="11.421875" defaultRowHeight="15"/>
  <cols>
    <col min="1" max="1" width="7.421875" style="22" customWidth="1"/>
    <col min="2" max="2" width="16.7109375" style="0" customWidth="1"/>
    <col min="3" max="3" width="20.421875" style="0" customWidth="1"/>
    <col min="4" max="4" width="14.140625" style="0" bestFit="1" customWidth="1"/>
    <col min="8" max="8" width="12.7109375" style="0" bestFit="1" customWidth="1"/>
    <col min="9" max="10" width="12.00390625" style="0" bestFit="1" customWidth="1"/>
    <col min="13" max="13" width="12.00390625" style="0" bestFit="1" customWidth="1"/>
    <col min="15" max="15" width="5.7109375" style="0" customWidth="1"/>
  </cols>
  <sheetData>
    <row r="1" s="22" customFormat="1" ht="15">
      <c r="O1" s="26"/>
    </row>
    <row r="2" s="22" customFormat="1" ht="15">
      <c r="O2" s="26"/>
    </row>
    <row r="3" ht="15">
      <c r="O3" s="26"/>
    </row>
    <row r="4" spans="2:15" ht="33.75">
      <c r="B4" s="5" t="s">
        <v>35</v>
      </c>
      <c r="O4" s="28"/>
    </row>
    <row r="5" spans="15:16" ht="15">
      <c r="O5" s="26"/>
      <c r="P5" s="1"/>
    </row>
    <row r="6" spans="15:16" ht="15">
      <c r="O6" s="26"/>
      <c r="P6" s="1"/>
    </row>
    <row r="7" spans="15:16" ht="15">
      <c r="O7" s="26"/>
      <c r="P7" s="1"/>
    </row>
    <row r="8" spans="9:16" ht="15">
      <c r="I8" s="22"/>
      <c r="L8" t="s">
        <v>24</v>
      </c>
      <c r="O8" s="26"/>
      <c r="P8" s="1"/>
    </row>
    <row r="9" ht="15">
      <c r="O9" s="26"/>
    </row>
    <row r="10" spans="2:15" ht="15">
      <c r="B10" t="s">
        <v>17</v>
      </c>
      <c r="O10" s="26"/>
    </row>
    <row r="11" spans="2:15" ht="15">
      <c r="B11" t="s">
        <v>27</v>
      </c>
      <c r="O11" s="26"/>
    </row>
    <row r="12" ht="15">
      <c r="O12" s="26"/>
    </row>
    <row r="13" spans="2:15" ht="15">
      <c r="B13" t="s">
        <v>15</v>
      </c>
      <c r="O13" s="26"/>
    </row>
    <row r="14" ht="15">
      <c r="O14" s="26"/>
    </row>
    <row r="15" spans="2:15" ht="15">
      <c r="B15" t="s">
        <v>41</v>
      </c>
      <c r="O15" s="26"/>
    </row>
    <row r="16" spans="2:19" ht="15">
      <c r="B16" s="3" t="s">
        <v>34</v>
      </c>
      <c r="M16" s="1"/>
      <c r="N16" s="4"/>
      <c r="O16" s="28"/>
      <c r="P16" s="1"/>
      <c r="S16" s="1"/>
    </row>
    <row r="17" spans="2:19" ht="15">
      <c r="B17" s="3"/>
      <c r="M17" s="1"/>
      <c r="N17" s="4"/>
      <c r="O17" s="28"/>
      <c r="P17" s="1"/>
      <c r="S17" s="1"/>
    </row>
    <row r="18" spans="2:17" s="22" customFormat="1" ht="1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3"/>
      <c r="N18" s="23"/>
      <c r="O18" s="28"/>
      <c r="P18" s="27"/>
      <c r="Q18" s="27"/>
    </row>
    <row r="19" spans="2:17" ht="18.75">
      <c r="B19" s="15" t="s">
        <v>6</v>
      </c>
      <c r="D19" s="30" t="s">
        <v>7</v>
      </c>
      <c r="M19" s="2"/>
      <c r="N19" s="1"/>
      <c r="O19" s="28"/>
      <c r="P19" s="1"/>
      <c r="Q19" s="1"/>
    </row>
    <row r="20" spans="2:15" s="22" customFormat="1" ht="1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6"/>
    </row>
    <row r="21" spans="2:15" ht="18.75">
      <c r="B21" s="15" t="s">
        <v>8</v>
      </c>
      <c r="C21" s="2" t="s">
        <v>3</v>
      </c>
      <c r="D21" s="30">
        <v>52.22</v>
      </c>
      <c r="O21" s="26"/>
    </row>
    <row r="22" spans="2:15" ht="18.75">
      <c r="B22" s="15" t="s">
        <v>9</v>
      </c>
      <c r="C22" s="2" t="s">
        <v>20</v>
      </c>
      <c r="D22" s="30">
        <v>9.44</v>
      </c>
      <c r="O22" s="26"/>
    </row>
    <row r="23" spans="2:15" s="22" customFormat="1" ht="1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6"/>
    </row>
    <row r="24" spans="2:15" ht="18.75">
      <c r="B24" s="15" t="s">
        <v>19</v>
      </c>
      <c r="D24" s="30">
        <v>3</v>
      </c>
      <c r="O24" s="26"/>
    </row>
    <row r="25" spans="2:15" ht="18">
      <c r="B25" t="s">
        <v>5</v>
      </c>
      <c r="C25" s="2" t="s">
        <v>36</v>
      </c>
      <c r="D25">
        <f>(D24-12)*15</f>
        <v>-135</v>
      </c>
      <c r="F25" t="s">
        <v>21</v>
      </c>
      <c r="O25" s="26"/>
    </row>
    <row r="26" spans="2:15" s="22" customFormat="1" ht="1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6"/>
    </row>
    <row r="27" spans="2:15" ht="18.75">
      <c r="B27" s="15" t="s">
        <v>18</v>
      </c>
      <c r="D27" s="31">
        <v>41400</v>
      </c>
      <c r="O27" s="26"/>
    </row>
    <row r="28" spans="2:15" ht="18.75">
      <c r="B28" s="18" t="s">
        <v>33</v>
      </c>
      <c r="D28" s="9"/>
      <c r="O28" s="26"/>
    </row>
    <row r="29" spans="2:15" ht="15">
      <c r="B29" s="17">
        <v>41275</v>
      </c>
      <c r="C29" t="s">
        <v>14</v>
      </c>
      <c r="D29">
        <f>D27-B29</f>
        <v>125</v>
      </c>
      <c r="O29" s="26"/>
    </row>
    <row r="30" spans="2:15" s="22" customFormat="1" ht="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6"/>
    </row>
    <row r="31" spans="2:15" ht="18">
      <c r="B31" t="s">
        <v>1</v>
      </c>
      <c r="C31" s="2" t="s">
        <v>2</v>
      </c>
      <c r="D31">
        <f>23.4*SIN(RADIANS(360*(284+D29)/365))</f>
        <v>16.07703475303381</v>
      </c>
      <c r="E31" t="s">
        <v>12</v>
      </c>
      <c r="F31" t="s">
        <v>40</v>
      </c>
      <c r="O31" s="26"/>
    </row>
    <row r="32" spans="3:15" ht="18">
      <c r="C32" s="2"/>
      <c r="F32" t="s">
        <v>38</v>
      </c>
      <c r="O32" s="26"/>
    </row>
    <row r="33" spans="3:15" ht="18">
      <c r="C33" s="2"/>
      <c r="F33" t="s">
        <v>39</v>
      </c>
      <c r="O33" s="26"/>
    </row>
    <row r="34" spans="3:15" ht="18">
      <c r="C34" s="2"/>
      <c r="F34" t="s">
        <v>37</v>
      </c>
      <c r="O34" s="26"/>
    </row>
    <row r="35" spans="2:15" s="22" customFormat="1" ht="1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6"/>
    </row>
    <row r="36" spans="2:15" ht="18.75">
      <c r="B36" s="15" t="s">
        <v>13</v>
      </c>
      <c r="O36" s="26"/>
    </row>
    <row r="37" ht="15">
      <c r="O37" s="26"/>
    </row>
    <row r="38" spans="6:15" ht="15">
      <c r="F38" t="s">
        <v>28</v>
      </c>
      <c r="O38" s="26"/>
    </row>
    <row r="39" ht="15">
      <c r="O39" s="26"/>
    </row>
    <row r="40" spans="2:15" ht="15">
      <c r="B40" t="s">
        <v>32</v>
      </c>
      <c r="D40">
        <f>COS(RADIANS(D31))*COS(RADIANS(D25))*COS(RADIANS(D21))+SIN(RADIANS(D31))*SIN(RADIANS(D21))</f>
        <v>-0.19737700038694483</v>
      </c>
      <c r="O40" s="26"/>
    </row>
    <row r="41" ht="15">
      <c r="O41" s="26"/>
    </row>
    <row r="42" spans="2:15" ht="18.75">
      <c r="B42" s="16" t="s">
        <v>11</v>
      </c>
      <c r="D42" s="19">
        <f>DEGREES(ASIN(D40))</f>
        <v>-11.383614905820806</v>
      </c>
      <c r="E42" t="s">
        <v>12</v>
      </c>
      <c r="O42" s="26"/>
    </row>
    <row r="43" spans="2:15" s="22" customFormat="1" ht="1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6"/>
    </row>
    <row r="44" spans="2:15" ht="18.75">
      <c r="B44" s="15" t="s">
        <v>0</v>
      </c>
      <c r="O44" s="26"/>
    </row>
    <row r="45" spans="2:15" ht="33.75">
      <c r="B45" s="5"/>
      <c r="F45" t="s">
        <v>28</v>
      </c>
      <c r="O45" s="26"/>
    </row>
    <row r="46" spans="2:15" ht="33.75">
      <c r="B46" s="5"/>
      <c r="O46" s="29"/>
    </row>
    <row r="47" spans="2:15" ht="15">
      <c r="B47" t="s">
        <v>22</v>
      </c>
      <c r="D47">
        <f>SIN(RADIANS(D25))/(COS(RADIANS(D25))*SIN(RADIANS(D21))-TAN(RADIANS(D31))*COS(RADIANS(D21)))</f>
        <v>0.9614795065259333</v>
      </c>
      <c r="O47" s="26"/>
    </row>
    <row r="48" spans="2:15" ht="15">
      <c r="B48" s="1" t="s">
        <v>4</v>
      </c>
      <c r="D48">
        <f>DEGREES(ATAN(D47))</f>
        <v>43.87494209016943</v>
      </c>
      <c r="F48" t="s">
        <v>26</v>
      </c>
      <c r="O48" s="26"/>
    </row>
    <row r="49" spans="4:15" ht="15">
      <c r="D49" s="6"/>
      <c r="O49" s="26"/>
    </row>
    <row r="50" spans="2:15" ht="23.25" customHeight="1">
      <c r="B50" t="s">
        <v>0</v>
      </c>
      <c r="D50" s="20">
        <f>IF(AND(D25=0,D48=0),180,IF(AND(D25&lt;=0,D48&gt;=0),0+D48,IF(AND(D25&lt;=0,D48&lt;=0),180+D48,IF(AND(D25&gt;=0,D48&lt;=0),360+D48,IF(AND(D25&gt;=0,D48&gt;=0),180+D48)))))</f>
        <v>43.87494209016943</v>
      </c>
      <c r="E50" s="7" t="s">
        <v>12</v>
      </c>
      <c r="F50" t="s">
        <v>25</v>
      </c>
      <c r="O50" s="26"/>
    </row>
    <row r="51" spans="2:15" s="22" customFormat="1" ht="15.75">
      <c r="B51" s="21"/>
      <c r="C51" s="21"/>
      <c r="D51" s="24"/>
      <c r="E51" s="25"/>
      <c r="F51" s="21"/>
      <c r="G51" s="21"/>
      <c r="H51" s="21"/>
      <c r="I51" s="21"/>
      <c r="J51" s="21"/>
      <c r="K51" s="21"/>
      <c r="L51" s="21"/>
      <c r="M51" s="21"/>
      <c r="N51" s="21"/>
      <c r="O51" s="26"/>
    </row>
    <row r="52" spans="2:15" s="22" customFormat="1" ht="15.75">
      <c r="B52" s="21"/>
      <c r="C52" s="21"/>
      <c r="D52" s="24"/>
      <c r="E52" s="25"/>
      <c r="F52" s="21"/>
      <c r="G52" s="21"/>
      <c r="H52" s="21"/>
      <c r="I52" s="21"/>
      <c r="J52" s="21"/>
      <c r="K52" s="21"/>
      <c r="L52" s="21"/>
      <c r="M52" s="21"/>
      <c r="N52" s="21"/>
      <c r="O52" s="26"/>
    </row>
    <row r="53" spans="2:15" ht="15">
      <c r="B53" s="12" t="s">
        <v>23</v>
      </c>
      <c r="C53" s="12" t="s">
        <v>31</v>
      </c>
      <c r="E53" s="13" t="s">
        <v>10</v>
      </c>
      <c r="F53" s="12" t="s">
        <v>29</v>
      </c>
      <c r="H53" s="13" t="s">
        <v>16</v>
      </c>
      <c r="I53" s="14" t="s">
        <v>4</v>
      </c>
      <c r="J53" s="12" t="s">
        <v>30</v>
      </c>
      <c r="O53" s="26"/>
    </row>
    <row r="54" spans="2:15" ht="15">
      <c r="B54">
        <v>0</v>
      </c>
      <c r="C54">
        <f aca="true" t="shared" si="0" ref="C54:C62">(B54-12)*15</f>
        <v>-180</v>
      </c>
      <c r="E54">
        <f>COS(RADIANS(D31))*COS(RADIANS(C54))*COS(RADIANS(D21))+SIN(RADIANS(D31))*SIN(RADIANS(D21))</f>
        <v>-0.36979484247644256</v>
      </c>
      <c r="F54" s="11">
        <f>DEGREES(ASIN(E54))</f>
        <v>-21.702965246966187</v>
      </c>
      <c r="H54">
        <f>SIN(RADIANS(C54))/(COS(RADIANS(C54))*SIN(RADIANS(D21))-TAN(RADIANS(D31))*COS(RADIANS(D21)))</f>
        <v>1.267050003482734E-16</v>
      </c>
      <c r="I54">
        <f>DEGREES(ATAN(H54))</f>
        <v>7.25966176315969E-15</v>
      </c>
      <c r="J54" s="10">
        <f>IF(AND(C54=0,I54=0),180,IF(AND(C54&lt;=0,I54&gt;=0),0+I54,IF(AND(C54&lt;=0,I54&lt;=0),180+I54,IF(AND(C54&gt;=0,I54&lt;=0),360+I54,IF(AND(C54&gt;=0,I54&gt;=0),180+I54)))))</f>
        <v>7.25966176315969E-15</v>
      </c>
      <c r="L54" s="8"/>
      <c r="O54" s="26"/>
    </row>
    <row r="55" spans="2:15" ht="15">
      <c r="B55">
        <v>1</v>
      </c>
      <c r="C55">
        <f t="shared" si="0"/>
        <v>-165</v>
      </c>
      <c r="E55">
        <f>COS(RADIANS(D31))*COS(RADIANS(C55))*COS(RADIANS(D21))+SIN(RADIANS(D31))*SIN(RADIANS(D21))</f>
        <v>-0.34973635315387686</v>
      </c>
      <c r="F55" s="11">
        <f>DEGREES(ASIN(E55))</f>
        <v>-20.471190148150665</v>
      </c>
      <c r="H55">
        <f>SIN(RADIANS(C55))/(COS(RADIANS(C55))*SIN(RADIANS(D21))-TAN(RADIANS(D31))*COS(RADIANS(D21)))</f>
        <v>0.2753397990453439</v>
      </c>
      <c r="I55">
        <f>DEGREES(ATAN(H55))</f>
        <v>15.39434989780676</v>
      </c>
      <c r="J55" s="11">
        <f aca="true" t="shared" si="1" ref="J55:J78">IF(AND(C55=0,I55=0),180,IF(AND(C55&lt;=0,I55&gt;=0),0+I55,IF(AND(C55&lt;=0,I55&lt;=0),180+I55,IF(AND(C55&gt;=0,I55&lt;=0),360+I55,IF(AND(C55&gt;=0,I55&gt;=0),180+I55)))))</f>
        <v>15.39434989780676</v>
      </c>
      <c r="O55" s="26"/>
    </row>
    <row r="56" spans="2:15" ht="15">
      <c r="B56">
        <v>2</v>
      </c>
      <c r="C56">
        <f t="shared" si="0"/>
        <v>-150</v>
      </c>
      <c r="E56">
        <f>COS(RADIANS(D31))*COS(RADIANS(C56))*COS(RADIANS(D21))+SIN(RADIANS(D31))*SIN(RADIANS(D21))</f>
        <v>-0.29092783808529166</v>
      </c>
      <c r="F56" s="11">
        <f aca="true" t="shared" si="2" ref="F56:F78">DEGREES(ASIN(E56))</f>
        <v>-16.913512496385092</v>
      </c>
      <c r="H56">
        <f>SIN(RADIANS(C56))/(COS(RADIANS(C56))*SIN(RADIANS(D21))-TAN(RADIANS(D31))*COS(RADIANS(D21)))</f>
        <v>0.5806927897154888</v>
      </c>
      <c r="I56">
        <f>DEGREES(ATAN(H56))</f>
        <v>30.143426350601434</v>
      </c>
      <c r="J56" s="11">
        <f t="shared" si="1"/>
        <v>30.143426350601434</v>
      </c>
      <c r="O56" s="26"/>
    </row>
    <row r="57" spans="2:15" ht="15">
      <c r="B57">
        <v>3</v>
      </c>
      <c r="C57">
        <f t="shared" si="0"/>
        <v>-135</v>
      </c>
      <c r="E57">
        <f>COS(RADIANS(D31))*COS(RADIANS(C57))*COS(RADIANS(D21))+SIN(RADIANS(D31))*SIN(RADIANS(D21))</f>
        <v>-0.19737700038694483</v>
      </c>
      <c r="F57" s="11">
        <f t="shared" si="2"/>
        <v>-11.383614905820806</v>
      </c>
      <c r="H57">
        <f>SIN(RADIANS(C57))/(COS(RADIANS(C57))*SIN(RADIANS(D21))-TAN(RADIANS(D31))*COS(RADIANS(D21)))</f>
        <v>0.9614795065259333</v>
      </c>
      <c r="I57">
        <f aca="true" t="shared" si="3" ref="I57:I78">DEGREES(ATAN(H57))</f>
        <v>43.87494209016943</v>
      </c>
      <c r="J57" s="11">
        <f t="shared" si="1"/>
        <v>43.87494209016943</v>
      </c>
      <c r="O57" s="26"/>
    </row>
    <row r="58" spans="2:15" ht="15">
      <c r="B58">
        <v>4</v>
      </c>
      <c r="C58">
        <f t="shared" si="0"/>
        <v>-120</v>
      </c>
      <c r="E58">
        <f>COS(RADIANS(D31))*COS(RADIANS(C58))*COS(RADIANS(D21))+SIN(RADIANS(D31))*SIN(RADIANS(D21))</f>
        <v>-0.07545917504790955</v>
      </c>
      <c r="F58" s="11">
        <f t="shared" si="2"/>
        <v>-4.327605861892512</v>
      </c>
      <c r="H58">
        <f>SIN(RADIANS(C58))/(COS(RADIANS(C58))*SIN(RADIANS(D21))-TAN(RADIANS(D31))*COS(RADIANS(D21)))</f>
        <v>1.5147046719247255</v>
      </c>
      <c r="I58">
        <f t="shared" si="3"/>
        <v>56.567418809553786</v>
      </c>
      <c r="J58" s="11">
        <f t="shared" si="1"/>
        <v>56.567418809553786</v>
      </c>
      <c r="O58" s="26"/>
    </row>
    <row r="59" spans="2:15" ht="15">
      <c r="B59">
        <v>5</v>
      </c>
      <c r="C59">
        <f t="shared" si="0"/>
        <v>-105</v>
      </c>
      <c r="E59">
        <f>COS(RADIANS(D31))*COS(RADIANS(C59))*COS(RADIANS(D21))+SIN(RADIANS(D31))*SIN(RADIANS(D21))</f>
        <v>0.06651713961369116</v>
      </c>
      <c r="F59" s="11">
        <f t="shared" si="2"/>
        <v>3.8139674010979006</v>
      </c>
      <c r="H59">
        <f>SIN(RADIANS(C59))/(COS(RADIANS(C59))*SIN(RADIANS(D21))-TAN(RADIANS(D31))*COS(RADIANS(D21)))</f>
        <v>2.534417162010229</v>
      </c>
      <c r="I59">
        <f t="shared" si="3"/>
        <v>68.46739260271906</v>
      </c>
      <c r="J59" s="11">
        <f t="shared" si="1"/>
        <v>68.46739260271906</v>
      </c>
      <c r="O59" s="26"/>
    </row>
    <row r="60" spans="2:15" ht="15">
      <c r="B60">
        <v>6</v>
      </c>
      <c r="C60">
        <f t="shared" si="0"/>
        <v>-90</v>
      </c>
      <c r="E60">
        <f>COS(RADIANS(D31))*COS(RADIANS(C60))*COS(RADIANS(D21))+SIN(RADIANS(D31))*SIN(RADIANS(D21))</f>
        <v>0.21887649238062326</v>
      </c>
      <c r="F60" s="11">
        <f t="shared" si="2"/>
        <v>12.643052564296477</v>
      </c>
      <c r="H60">
        <f>SIN(RADIANS(C60))/(COS(RADIANS(C60))*SIN(RADIANS(D21))-TAN(RADIANS(D31))*COS(RADIANS(D21)))</f>
        <v>5.663767205928601</v>
      </c>
      <c r="I60">
        <f t="shared" si="3"/>
        <v>79.98700045343512</v>
      </c>
      <c r="J60" s="11">
        <f t="shared" si="1"/>
        <v>79.98700045343512</v>
      </c>
      <c r="O60" s="26"/>
    </row>
    <row r="61" spans="2:15" ht="15">
      <c r="B61">
        <v>7</v>
      </c>
      <c r="C61">
        <f t="shared" si="0"/>
        <v>-75</v>
      </c>
      <c r="E61">
        <f>COS(RADIANS(D31))*COS(RADIANS(C61))*COS(RADIANS(D21))+SIN(RADIANS(D31))*SIN(RADIANS(D21))</f>
        <v>0.37123584514755525</v>
      </c>
      <c r="F61" s="11">
        <f t="shared" si="2"/>
        <v>21.791855257417854</v>
      </c>
      <c r="H61">
        <f>SIN(RADIANS(C61))/(COS(RADIANS(C61))*SIN(RADIANS(D21))-TAN(RADIANS(D31))*COS(RADIANS(D21)))</f>
        <v>-34.49538314852249</v>
      </c>
      <c r="I61">
        <f t="shared" si="3"/>
        <v>-88.33949554373186</v>
      </c>
      <c r="J61" s="11">
        <f t="shared" si="1"/>
        <v>91.66050445626814</v>
      </c>
      <c r="O61" s="26"/>
    </row>
    <row r="62" spans="2:15" ht="15">
      <c r="B62">
        <v>8</v>
      </c>
      <c r="C62">
        <f t="shared" si="0"/>
        <v>-60</v>
      </c>
      <c r="E62">
        <f>COS(RADIANS(D31))*COS(RADIANS(C62))*COS(RADIANS(D21))+SIN(RADIANS(D31))*SIN(RADIANS(D21))</f>
        <v>0.5132121598091562</v>
      </c>
      <c r="F62" s="11">
        <f t="shared" si="2"/>
        <v>30.878027962986028</v>
      </c>
      <c r="H62">
        <f>SIN(RADIANS(C62))/(COS(RADIANS(C62))*SIN(RADIANS(D21))-TAN(RADIANS(D31))*COS(RADIANS(D21)))</f>
        <v>-3.9612635549402477</v>
      </c>
      <c r="I62">
        <f t="shared" si="3"/>
        <v>-75.83200089186194</v>
      </c>
      <c r="J62" s="11">
        <f t="shared" si="1"/>
        <v>104.16799910813806</v>
      </c>
      <c r="O62" s="26"/>
    </row>
    <row r="63" spans="2:15" ht="15">
      <c r="B63">
        <v>9</v>
      </c>
      <c r="C63">
        <f aca="true" t="shared" si="4" ref="C63:C78">(B63-12)*15</f>
        <v>-45</v>
      </c>
      <c r="E63">
        <f>COS(RADIANS(D31))*COS(RADIANS(C63))*COS(RADIANS(D21))+SIN(RADIANS(D31))*SIN(RADIANS(D21))</f>
        <v>0.6351299851481913</v>
      </c>
      <c r="F63" s="11">
        <f t="shared" si="2"/>
        <v>39.42962588910842</v>
      </c>
      <c r="H63">
        <f>SIN(RADIANS(C63))/(COS(RADIANS(C63))*SIN(RADIANS(D21))-TAN(RADIANS(D31))*COS(RADIANS(D21)))</f>
        <v>-1.8495431813009904</v>
      </c>
      <c r="I63">
        <f t="shared" si="3"/>
        <v>-61.60106112446666</v>
      </c>
      <c r="J63" s="11">
        <f t="shared" si="1"/>
        <v>118.39893887553333</v>
      </c>
      <c r="O63" s="26"/>
    </row>
    <row r="64" spans="2:15" ht="15">
      <c r="B64">
        <v>10</v>
      </c>
      <c r="C64">
        <f t="shared" si="4"/>
        <v>-30</v>
      </c>
      <c r="E64">
        <f>COS(RADIANS(D31))*COS(RADIANS(C64))*COS(RADIANS(D21))+SIN(RADIANS(D31))*SIN(RADIANS(D21))</f>
        <v>0.7286808228465381</v>
      </c>
      <c r="F64" s="11">
        <f t="shared" si="2"/>
        <v>46.77591648833667</v>
      </c>
      <c r="H64">
        <f>SIN(RADIANS(C64))/(COS(RADIANS(C64))*SIN(RADIANS(D21))-TAN(RADIANS(D31))*COS(RADIANS(D21)))</f>
        <v>-0.9844096589091749</v>
      </c>
      <c r="I64">
        <f t="shared" si="3"/>
        <v>-44.549869975670426</v>
      </c>
      <c r="J64" s="11">
        <f t="shared" si="1"/>
        <v>135.45013002432958</v>
      </c>
      <c r="O64" s="26"/>
    </row>
    <row r="65" spans="2:15" ht="15">
      <c r="B65">
        <v>11</v>
      </c>
      <c r="C65">
        <f t="shared" si="4"/>
        <v>-15</v>
      </c>
      <c r="E65">
        <f>COS(RADIANS(D31))*COS(RADIANS(C65))*COS(RADIANS(D21))+SIN(RADIANS(D31))*SIN(RADIANS(D21))</f>
        <v>0.7874893379151234</v>
      </c>
      <c r="F65" s="11">
        <f t="shared" si="2"/>
        <v>51.95150135509367</v>
      </c>
      <c r="H65">
        <f>SIN(RADIANS(C65))/(COS(RADIANS(C65))*SIN(RADIANS(D21))-TAN(RADIANS(D31))*COS(RADIANS(D21)))</f>
        <v>-0.4410108553653941</v>
      </c>
      <c r="I65">
        <f t="shared" si="3"/>
        <v>-23.797999987338443</v>
      </c>
      <c r="J65" s="11">
        <f t="shared" si="1"/>
        <v>156.20200001266156</v>
      </c>
      <c r="O65" s="26"/>
    </row>
    <row r="66" spans="2:15" ht="15">
      <c r="B66">
        <v>12</v>
      </c>
      <c r="C66">
        <f t="shared" si="4"/>
        <v>0</v>
      </c>
      <c r="E66">
        <f>COS(RADIANS(D31))*COS(RADIANS(C66))*COS(RADIANS(D21))+SIN(RADIANS(D31))*SIN(RADIANS(D21))</f>
        <v>0.807547827237689</v>
      </c>
      <c r="F66" s="11">
        <f t="shared" si="2"/>
        <v>53.85703475303381</v>
      </c>
      <c r="H66">
        <f>SIN(RADIANS(C66))/(COS(RADIANS(C66))*SIN(RADIANS(D21))-TAN(RADIANS(D31))*COS(RADIANS(D21)))</f>
        <v>0</v>
      </c>
      <c r="I66">
        <f t="shared" si="3"/>
        <v>0</v>
      </c>
      <c r="J66" s="11">
        <f t="shared" si="1"/>
        <v>180</v>
      </c>
      <c r="O66" s="26"/>
    </row>
    <row r="67" spans="2:15" ht="15">
      <c r="B67">
        <v>13</v>
      </c>
      <c r="C67">
        <f t="shared" si="4"/>
        <v>15</v>
      </c>
      <c r="E67">
        <f>COS(RADIANS(D31))*COS(RADIANS(C67))*COS(RADIANS(D21))+SIN(RADIANS(D31))*SIN(RADIANS(D21))</f>
        <v>0.7874893379151234</v>
      </c>
      <c r="F67" s="11">
        <f t="shared" si="2"/>
        <v>51.95150135509367</v>
      </c>
      <c r="H67">
        <f>SIN(RADIANS(C67))/(COS(RADIANS(C67))*SIN(RADIANS(D21))-TAN(RADIANS(D31))*COS(RADIANS(D21)))</f>
        <v>0.4410108553653941</v>
      </c>
      <c r="I67">
        <f t="shared" si="3"/>
        <v>23.797999987338443</v>
      </c>
      <c r="J67" s="11">
        <f t="shared" si="1"/>
        <v>203.79799998733844</v>
      </c>
      <c r="O67" s="26"/>
    </row>
    <row r="68" spans="2:15" ht="15">
      <c r="B68">
        <v>14</v>
      </c>
      <c r="C68">
        <f t="shared" si="4"/>
        <v>30</v>
      </c>
      <c r="E68">
        <f>COS(RADIANS(D31))*COS(RADIANS(C68))*COS(RADIANS(D21))+SIN(RADIANS(D31))*SIN(RADIANS(D21))</f>
        <v>0.7286808228465381</v>
      </c>
      <c r="F68" s="11">
        <f t="shared" si="2"/>
        <v>46.77591648833667</v>
      </c>
      <c r="H68">
        <f>SIN(RADIANS(C68))/(COS(RADIANS(C68))*SIN(RADIANS(D21))-TAN(RADIANS(D31))*COS(RADIANS(D21)))</f>
        <v>0.9844096589091749</v>
      </c>
      <c r="I68">
        <f t="shared" si="3"/>
        <v>44.549869975670426</v>
      </c>
      <c r="J68" s="11">
        <f t="shared" si="1"/>
        <v>224.54986997567042</v>
      </c>
      <c r="O68" s="26"/>
    </row>
    <row r="69" spans="2:15" ht="15">
      <c r="B69">
        <v>15</v>
      </c>
      <c r="C69">
        <f t="shared" si="4"/>
        <v>45</v>
      </c>
      <c r="E69">
        <f>COS(RADIANS(D31))*COS(RADIANS(C69))*COS(RADIANS(D21))+SIN(RADIANS(D31))*SIN(RADIANS(D21))</f>
        <v>0.6351299851481913</v>
      </c>
      <c r="F69" s="11">
        <f t="shared" si="2"/>
        <v>39.42962588910842</v>
      </c>
      <c r="H69">
        <f>SIN(RADIANS(C69))/(COS(RADIANS(C69))*SIN(RADIANS(D21))-TAN(RADIANS(D31))*COS(RADIANS(D21)))</f>
        <v>1.8495431813009904</v>
      </c>
      <c r="I69">
        <f t="shared" si="3"/>
        <v>61.60106112446666</v>
      </c>
      <c r="J69" s="11">
        <f t="shared" si="1"/>
        <v>241.60106112446667</v>
      </c>
      <c r="O69" s="26"/>
    </row>
    <row r="70" spans="2:15" ht="15">
      <c r="B70">
        <v>16</v>
      </c>
      <c r="C70">
        <f t="shared" si="4"/>
        <v>60</v>
      </c>
      <c r="E70">
        <f>COS(RADIANS(D31))*COS(RADIANS(C70))*COS(RADIANS(D21))+SIN(RADIANS(D31))*SIN(RADIANS(D21))</f>
        <v>0.5132121598091562</v>
      </c>
      <c r="F70" s="11">
        <f t="shared" si="2"/>
        <v>30.878027962986028</v>
      </c>
      <c r="H70">
        <f>SIN(RADIANS(C70))/(COS(RADIANS(C70))*SIN(RADIANS(D21))-TAN(RADIANS(D31))*COS(RADIANS(D21)))</f>
        <v>3.9612635549402477</v>
      </c>
      <c r="I70">
        <f t="shared" si="3"/>
        <v>75.83200089186194</v>
      </c>
      <c r="J70" s="11">
        <f t="shared" si="1"/>
        <v>255.83200089186192</v>
      </c>
      <c r="O70" s="26"/>
    </row>
    <row r="71" spans="2:15" ht="15">
      <c r="B71">
        <v>17</v>
      </c>
      <c r="C71">
        <f t="shared" si="4"/>
        <v>75</v>
      </c>
      <c r="E71">
        <f>COS(RADIANS(D31))*COS(RADIANS(C71))*COS(RADIANS(D21))+SIN(RADIANS(D31))*SIN(RADIANS(D21))</f>
        <v>0.37123584514755525</v>
      </c>
      <c r="F71" s="11">
        <f t="shared" si="2"/>
        <v>21.791855257417854</v>
      </c>
      <c r="H71">
        <f>SIN(RADIANS(C71))/(COS(RADIANS(C71))*SIN(RADIANS(D21))-TAN(RADIANS(D31))*COS(RADIANS(D21)))</f>
        <v>34.49538314852249</v>
      </c>
      <c r="I71">
        <f t="shared" si="3"/>
        <v>88.33949554373186</v>
      </c>
      <c r="J71" s="11">
        <f t="shared" si="1"/>
        <v>268.33949554373186</v>
      </c>
      <c r="O71" s="26"/>
    </row>
    <row r="72" spans="2:15" ht="15">
      <c r="B72">
        <v>18</v>
      </c>
      <c r="C72">
        <f t="shared" si="4"/>
        <v>90</v>
      </c>
      <c r="E72">
        <f>COS(RADIANS(D31))*COS(RADIANS(C72))*COS(RADIANS(D21))+SIN(RADIANS(D31))*SIN(RADIANS(D21))</f>
        <v>0.21887649238062326</v>
      </c>
      <c r="F72" s="11">
        <f t="shared" si="2"/>
        <v>12.643052564296477</v>
      </c>
      <c r="H72">
        <f>SIN(RADIANS(C72))/(COS(RADIANS(C72))*SIN(RADIANS(D21))-TAN(RADIANS(D31))*COS(RADIANS(D21)))</f>
        <v>-5.663767205928601</v>
      </c>
      <c r="I72">
        <f t="shared" si="3"/>
        <v>-79.98700045343512</v>
      </c>
      <c r="J72" s="11">
        <f t="shared" si="1"/>
        <v>280.01299954656486</v>
      </c>
      <c r="O72" s="26"/>
    </row>
    <row r="73" spans="2:15" ht="15">
      <c r="B73">
        <v>19</v>
      </c>
      <c r="C73">
        <f t="shared" si="4"/>
        <v>105</v>
      </c>
      <c r="E73">
        <f>COS(RADIANS(D31))*COS(RADIANS(C73))*COS(RADIANS(D21))+SIN(RADIANS(D31))*SIN(RADIANS(D21))</f>
        <v>0.06651713961369116</v>
      </c>
      <c r="F73" s="11">
        <f t="shared" si="2"/>
        <v>3.8139674010979006</v>
      </c>
      <c r="H73">
        <f>SIN(RADIANS(C73))/(COS(RADIANS(C73))*SIN(RADIANS(D21))-TAN(RADIANS(D31))*COS(RADIANS(D21)))</f>
        <v>-2.534417162010229</v>
      </c>
      <c r="I73">
        <f t="shared" si="3"/>
        <v>-68.46739260271906</v>
      </c>
      <c r="J73" s="11">
        <f t="shared" si="1"/>
        <v>291.5326073972809</v>
      </c>
      <c r="O73" s="26"/>
    </row>
    <row r="74" spans="2:15" ht="15">
      <c r="B74">
        <v>20</v>
      </c>
      <c r="C74">
        <f t="shared" si="4"/>
        <v>120</v>
      </c>
      <c r="E74">
        <f>COS(RADIANS(D31))*COS(RADIANS(C74))*COS(RADIANS(D21))+SIN(RADIANS(D31))*SIN(RADIANS(D21))</f>
        <v>-0.07545917504790955</v>
      </c>
      <c r="F74" s="11">
        <f t="shared" si="2"/>
        <v>-4.327605861892512</v>
      </c>
      <c r="H74">
        <f>SIN(RADIANS(C74))/(COS(RADIANS(C74))*SIN(RADIANS(D21))-TAN(RADIANS(D31))*COS(RADIANS(D21)))</f>
        <v>-1.5147046719247255</v>
      </c>
      <c r="I74">
        <f t="shared" si="3"/>
        <v>-56.567418809553786</v>
      </c>
      <c r="J74" s="11">
        <f t="shared" si="1"/>
        <v>303.43258119044623</v>
      </c>
      <c r="O74" s="26"/>
    </row>
    <row r="75" spans="2:15" ht="15">
      <c r="B75">
        <v>21</v>
      </c>
      <c r="C75">
        <f t="shared" si="4"/>
        <v>135</v>
      </c>
      <c r="E75">
        <f>COS(RADIANS(D31))*COS(RADIANS(C75))*COS(RADIANS(D21))+SIN(RADIANS(D31))*SIN(RADIANS(D21))</f>
        <v>-0.19737700038694483</v>
      </c>
      <c r="F75" s="11">
        <f t="shared" si="2"/>
        <v>-11.383614905820806</v>
      </c>
      <c r="H75">
        <f>SIN(RADIANS(C75))/(COS(RADIANS(C75))*SIN(RADIANS(D21))-TAN(RADIANS(D31))*COS(RADIANS(D21)))</f>
        <v>-0.9614795065259333</v>
      </c>
      <c r="I75">
        <f t="shared" si="3"/>
        <v>-43.87494209016943</v>
      </c>
      <c r="J75" s="11">
        <f t="shared" si="1"/>
        <v>316.12505790983056</v>
      </c>
      <c r="O75" s="26"/>
    </row>
    <row r="76" spans="2:15" ht="15">
      <c r="B76">
        <v>22</v>
      </c>
      <c r="C76">
        <f t="shared" si="4"/>
        <v>150</v>
      </c>
      <c r="E76">
        <f>COS(RADIANS(D31))*COS(RADIANS(C76))*COS(RADIANS(D21))+SIN(RADIANS(D31))*SIN(RADIANS(D21))</f>
        <v>-0.29092783808529166</v>
      </c>
      <c r="F76" s="11">
        <f t="shared" si="2"/>
        <v>-16.913512496385092</v>
      </c>
      <c r="H76">
        <f>SIN(RADIANS(C76))/(COS(RADIANS(C76))*SIN(RADIANS(D21))-TAN(RADIANS(D31))*COS(RADIANS(D21)))</f>
        <v>-0.5806927897154888</v>
      </c>
      <c r="I76">
        <f t="shared" si="3"/>
        <v>-30.143426350601434</v>
      </c>
      <c r="J76" s="11">
        <f t="shared" si="1"/>
        <v>329.85657364939857</v>
      </c>
      <c r="O76" s="26"/>
    </row>
    <row r="77" spans="2:15" ht="15">
      <c r="B77">
        <v>23</v>
      </c>
      <c r="C77">
        <f t="shared" si="4"/>
        <v>165</v>
      </c>
      <c r="E77">
        <f>COS(RADIANS(D31))*COS(RADIANS(C77))*COS(RADIANS(D21))+SIN(RADIANS(D31))*SIN(RADIANS(D21))</f>
        <v>-0.34973635315387686</v>
      </c>
      <c r="F77" s="11">
        <f t="shared" si="2"/>
        <v>-20.471190148150665</v>
      </c>
      <c r="H77">
        <f>SIN(RADIANS(C77))/(COS(RADIANS(C77))*SIN(RADIANS(D21))-TAN(RADIANS(D31))*COS(RADIANS(D21)))</f>
        <v>-0.2753397990453439</v>
      </c>
      <c r="I77">
        <f t="shared" si="3"/>
        <v>-15.39434989780676</v>
      </c>
      <c r="J77" s="11">
        <f t="shared" si="1"/>
        <v>344.60565010219324</v>
      </c>
      <c r="O77" s="26"/>
    </row>
    <row r="78" spans="2:15" ht="15">
      <c r="B78">
        <v>24</v>
      </c>
      <c r="C78">
        <f t="shared" si="4"/>
        <v>180</v>
      </c>
      <c r="E78">
        <f>COS(RADIANS(D31))*COS(RADIANS(C78))*COS(RADIANS(D21))+SIN(RADIANS(D31))*SIN(RADIANS(D21))</f>
        <v>-0.36979484247644256</v>
      </c>
      <c r="F78" s="11">
        <f t="shared" si="2"/>
        <v>-21.702965246966187</v>
      </c>
      <c r="H78">
        <f>SIN(RADIANS(C78))/(COS(RADIANS(C78))*SIN(RADIANS(D21))-TAN(RADIANS(D31))*COS(RADIANS(D21)))</f>
        <v>-1.267050003482734E-16</v>
      </c>
      <c r="I78">
        <f t="shared" si="3"/>
        <v>-7.25966176315969E-15</v>
      </c>
      <c r="J78" s="11">
        <f t="shared" si="1"/>
        <v>360</v>
      </c>
      <c r="O78" s="26"/>
    </row>
    <row r="79" s="22" customFormat="1" ht="15">
      <c r="O79" s="26"/>
    </row>
    <row r="80" spans="2:15" s="22" customFormat="1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2:15" s="22" customFormat="1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</sheetData>
  <sheetProtection sheet="1" objects="1" selectLockedCell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</dc:creator>
  <cp:keywords/>
  <dc:description/>
  <cp:lastModifiedBy>Ingo</cp:lastModifiedBy>
  <dcterms:created xsi:type="dcterms:W3CDTF">2013-05-05T12:35:49Z</dcterms:created>
  <dcterms:modified xsi:type="dcterms:W3CDTF">2013-05-07T16:20:16Z</dcterms:modified>
  <cp:category/>
  <cp:version/>
  <cp:contentType/>
  <cp:contentStatus/>
</cp:coreProperties>
</file>