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10" windowWidth="28515" windowHeight="122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6" i="1" l="1"/>
  <c r="I14" i="1"/>
  <c r="I12" i="1"/>
  <c r="D27" i="1" l="1"/>
  <c r="E31" i="1"/>
  <c r="E30" i="1"/>
  <c r="K14" i="1"/>
  <c r="K16" i="1"/>
  <c r="K12" i="1"/>
  <c r="M12" i="1" s="1"/>
  <c r="M16" i="1" l="1"/>
  <c r="M14" i="1"/>
  <c r="G30" i="1"/>
  <c r="G31" i="1"/>
  <c r="G33" i="1" s="1"/>
  <c r="G35" i="1" s="1"/>
  <c r="D44" i="1" s="1"/>
  <c r="G44" i="1" l="1"/>
  <c r="J44" i="1" s="1"/>
  <c r="G32" i="1"/>
  <c r="G34" i="1"/>
  <c r="D42" i="1" l="1"/>
  <c r="G42" i="1" s="1"/>
  <c r="J42" i="1" s="1"/>
</calcChain>
</file>

<file path=xl/sharedStrings.xml><?xml version="1.0" encoding="utf-8"?>
<sst xmlns="http://schemas.openxmlformats.org/spreadsheetml/2006/main" count="57" uniqueCount="33">
  <si>
    <t>Atemminutenvolumen</t>
  </si>
  <si>
    <t>Raumvolumen (Liter)</t>
  </si>
  <si>
    <t>Liter</t>
  </si>
  <si>
    <t>%</t>
  </si>
  <si>
    <t>Würfel (Seitenlänge in Meter)</t>
  </si>
  <si>
    <t>Gas</t>
  </si>
  <si>
    <t>Volumen</t>
  </si>
  <si>
    <t>Atemzugvolumen</t>
  </si>
  <si>
    <t>Atemfrequenz</t>
  </si>
  <si>
    <t>/min</t>
  </si>
  <si>
    <t>Einatmung</t>
  </si>
  <si>
    <t>O2</t>
  </si>
  <si>
    <t>CO2</t>
  </si>
  <si>
    <t>Ausatmung</t>
  </si>
  <si>
    <t>ppm</t>
  </si>
  <si>
    <r>
      <t>Zunahme CO</t>
    </r>
    <r>
      <rPr>
        <sz val="9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/min</t>
    </r>
  </si>
  <si>
    <r>
      <t>Abnahme O</t>
    </r>
    <r>
      <rPr>
        <sz val="9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/min</t>
    </r>
  </si>
  <si>
    <t>Werte in gelb unterlegte Felder eingeben!</t>
  </si>
  <si>
    <r>
      <t>Stickstoff (N</t>
    </r>
    <r>
      <rPr>
        <sz val="10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</si>
  <si>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r>
      <t>Sauerstoff (O</t>
    </r>
    <r>
      <rPr>
        <sz val="10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</si>
  <si>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r>
      <t>Kohlenstoffdioxid (CO</t>
    </r>
    <r>
      <rPr>
        <sz val="9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</si>
  <si>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r>
      <t>O</t>
    </r>
    <r>
      <rPr>
        <sz val="10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-Gehalt</t>
    </r>
  </si>
  <si>
    <r>
      <t>CO</t>
    </r>
    <r>
      <rPr>
        <sz val="10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-Gehalt</t>
    </r>
  </si>
  <si>
    <r>
      <t>Entwicklung der O</t>
    </r>
    <r>
      <rPr>
        <sz val="12"/>
        <color theme="1"/>
        <rFont val="Calibri"/>
        <family val="2"/>
        <scheme val="minor"/>
      </rPr>
      <t>2</t>
    </r>
    <r>
      <rPr>
        <sz val="26"/>
        <color theme="1"/>
        <rFont val="Calibri"/>
        <family val="2"/>
        <scheme val="minor"/>
      </rPr>
      <t>- und CO</t>
    </r>
    <r>
      <rPr>
        <sz val="12"/>
        <color theme="1"/>
        <rFont val="Calibri"/>
        <family val="2"/>
        <scheme val="minor"/>
      </rPr>
      <t>2</t>
    </r>
    <r>
      <rPr>
        <sz val="26"/>
        <color theme="1"/>
        <rFont val="Calibri"/>
        <family val="2"/>
        <scheme val="minor"/>
      </rPr>
      <t>-Konzentration in einer geschlossenen "Sphäre"</t>
    </r>
  </si>
  <si>
    <t>"Sphäre" ist mit</t>
  </si>
  <si>
    <t>Person(en) besetzt</t>
  </si>
  <si>
    <t>Minuten:</t>
  </si>
  <si>
    <r>
      <t>O</t>
    </r>
    <r>
      <rPr>
        <sz val="9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- und CO</t>
    </r>
    <r>
      <rPr>
        <sz val="9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-Gehalt nach</t>
    </r>
  </si>
  <si>
    <t xml:space="preserve">     Ingo Mennerich, 03/2013</t>
  </si>
  <si>
    <t>Prozent</t>
  </si>
  <si>
    <t>"Raumschiff Erde" (1):</t>
  </si>
  <si>
    <t xml:space="preserve">Programm simuliert näherungsweise das Verhältnis von Sauerstoff und Kohlenstoffdioxid in einer von </t>
  </si>
  <si>
    <t>einem oder mehreren Menschen "bewohnten" geschlossenen "Sphäre" ("Raumschiff Erde").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</si>
</sst>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164" fontId="3" fillId="0" borderId="0" xfId="0" applyNumberFormat="1" applyFont="1"/>
    <xf numFmtId="2" fontId="3" fillId="0" borderId="0" xfId="0" applyNumberFormat="1" applyFont="1"/>
    <xf numFmtId="0" fontId="3" fillId="0" borderId="0" xfId="0" applyFont="1" applyFill="1" applyBorder="1"/>
    <xf numFmtId="1" fontId="3" fillId="0" borderId="0" xfId="1" applyNumberFormat="1" applyFont="1"/>
    <xf numFmtId="0" fontId="3" fillId="3" borderId="0" xfId="0" applyFont="1" applyFill="1"/>
    <xf numFmtId="0" fontId="3" fillId="4" borderId="0" xfId="0" applyFont="1" applyFill="1"/>
    <xf numFmtId="0" fontId="3" fillId="6" borderId="0" xfId="0" applyFont="1" applyFill="1"/>
    <xf numFmtId="0" fontId="3" fillId="2" borderId="0" xfId="0" applyFont="1" applyFill="1" applyProtection="1"/>
    <xf numFmtId="0" fontId="3" fillId="0" borderId="0" xfId="0" applyFont="1" applyFill="1" applyProtection="1"/>
    <xf numFmtId="2" fontId="3" fillId="0" borderId="0" xfId="0" applyNumberFormat="1" applyFont="1" applyFill="1"/>
    <xf numFmtId="0" fontId="3" fillId="5" borderId="0" xfId="0" applyFont="1" applyFill="1"/>
    <xf numFmtId="0" fontId="0" fillId="5" borderId="0" xfId="0" applyFill="1"/>
    <xf numFmtId="0" fontId="3" fillId="5" borderId="1" xfId="0" applyFont="1" applyFill="1" applyBorder="1" applyProtection="1">
      <protection locked="0"/>
    </xf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2</xdr:row>
      <xdr:rowOff>28575</xdr:rowOff>
    </xdr:from>
    <xdr:to>
      <xdr:col>12</xdr:col>
      <xdr:colOff>1762125</xdr:colOff>
      <xdr:row>3</xdr:row>
      <xdr:rowOff>338875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1125" y="409575"/>
          <a:ext cx="1743075" cy="73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5"/>
  <sheetViews>
    <sheetView tabSelected="1" workbookViewId="0">
      <selection activeCell="D12" sqref="D12"/>
    </sheetView>
  </sheetViews>
  <sheetFormatPr baseColWidth="10" defaultRowHeight="15" x14ac:dyDescent="0.25"/>
  <cols>
    <col min="3" max="3" width="21" customWidth="1"/>
    <col min="4" max="4" width="19.28515625" bestFit="1" customWidth="1"/>
    <col min="6" max="6" width="28.85546875" customWidth="1"/>
    <col min="7" max="7" width="12.140625" bestFit="1" customWidth="1"/>
    <col min="12" max="12" width="30.5703125" customWidth="1"/>
    <col min="13" max="13" width="27.42578125" customWidth="1"/>
  </cols>
  <sheetData>
    <row r="3" spans="1:13" ht="33.75" x14ac:dyDescent="0.5">
      <c r="B3" s="24" t="s">
        <v>30</v>
      </c>
      <c r="C3" s="24"/>
      <c r="D3" s="24"/>
      <c r="E3" s="24"/>
      <c r="F3" s="24"/>
      <c r="G3" s="24"/>
      <c r="H3" s="24"/>
      <c r="I3" s="24"/>
      <c r="J3" s="24"/>
    </row>
    <row r="4" spans="1:13" ht="33.75" x14ac:dyDescent="0.5">
      <c r="B4" s="23"/>
      <c r="C4" s="23"/>
      <c r="D4" s="23"/>
      <c r="E4" s="23"/>
      <c r="F4" s="23"/>
      <c r="G4" s="23"/>
      <c r="H4" s="23"/>
      <c r="I4" s="23"/>
      <c r="J4" s="23"/>
    </row>
    <row r="5" spans="1:13" ht="33.75" x14ac:dyDescent="0.5">
      <c r="B5" s="25" t="s">
        <v>31</v>
      </c>
      <c r="C5" s="26"/>
      <c r="D5" s="26"/>
      <c r="E5" s="26"/>
      <c r="F5" s="26"/>
      <c r="G5" s="26"/>
      <c r="H5" s="26"/>
      <c r="I5" s="26"/>
      <c r="J5" s="26"/>
      <c r="M5" t="s">
        <v>28</v>
      </c>
    </row>
    <row r="6" spans="1:13" ht="33.75" x14ac:dyDescent="0.5">
      <c r="B6" s="25" t="s">
        <v>32</v>
      </c>
      <c r="C6" s="26"/>
      <c r="D6" s="26"/>
      <c r="E6" s="26"/>
      <c r="F6" s="26"/>
      <c r="G6" s="26"/>
      <c r="H6" s="26"/>
    </row>
    <row r="8" spans="1:13" ht="18.75" x14ac:dyDescent="0.3">
      <c r="B8" s="20" t="s">
        <v>17</v>
      </c>
      <c r="C8" s="21"/>
      <c r="D8" s="21"/>
    </row>
    <row r="9" spans="1:13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B10" s="9"/>
      <c r="C10" s="9"/>
      <c r="D10" s="9"/>
      <c r="E10" s="9"/>
      <c r="F10" s="9" t="s">
        <v>5</v>
      </c>
      <c r="G10" s="9" t="s">
        <v>29</v>
      </c>
      <c r="H10" s="9"/>
      <c r="I10" s="9" t="s">
        <v>14</v>
      </c>
      <c r="J10" s="9"/>
      <c r="K10" s="9" t="s">
        <v>6</v>
      </c>
      <c r="M10" s="9" t="s">
        <v>4</v>
      </c>
    </row>
    <row r="11" spans="1:13" ht="19.5" thickBot="1" x14ac:dyDescent="0.35">
      <c r="B11" s="17"/>
      <c r="C11" s="17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9" customFormat="1" ht="19.5" thickBot="1" x14ac:dyDescent="0.35">
      <c r="B12" s="18" t="s">
        <v>1</v>
      </c>
      <c r="C12" s="18"/>
      <c r="D12" s="22">
        <v>4000</v>
      </c>
      <c r="E12" s="8"/>
      <c r="F12" s="16" t="s">
        <v>18</v>
      </c>
      <c r="G12" s="22">
        <v>78</v>
      </c>
      <c r="H12" s="8" t="s">
        <v>3</v>
      </c>
      <c r="I12" s="9">
        <f>G12*10000</f>
        <v>780000</v>
      </c>
      <c r="J12" s="8"/>
      <c r="K12" s="8">
        <f>(D12/100*G12)</f>
        <v>3120</v>
      </c>
      <c r="L12" s="9" t="s">
        <v>2</v>
      </c>
      <c r="M12" s="19">
        <f>K12^(1/3)/10</f>
        <v>1.4612287148125607</v>
      </c>
    </row>
    <row r="13" spans="1:13" ht="19.5" thickBot="1" x14ac:dyDescent="0.3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9.5" thickBot="1" x14ac:dyDescent="0.35">
      <c r="A14" s="9"/>
      <c r="B14" s="8"/>
      <c r="C14" s="8"/>
      <c r="D14" s="8"/>
      <c r="E14" s="8"/>
      <c r="F14" s="14" t="s">
        <v>19</v>
      </c>
      <c r="G14" s="22">
        <v>21</v>
      </c>
      <c r="H14" s="2" t="s">
        <v>3</v>
      </c>
      <c r="I14" s="9">
        <f>G14*10000</f>
        <v>210000</v>
      </c>
      <c r="J14" s="2"/>
      <c r="K14" s="2">
        <f>(D12/100*G14)</f>
        <v>840</v>
      </c>
      <c r="L14" t="s">
        <v>2</v>
      </c>
      <c r="M14" s="11">
        <f>K14^(1/3)/10</f>
        <v>0.94353879606330671</v>
      </c>
    </row>
    <row r="15" spans="1:13" ht="19.5" thickBot="1" x14ac:dyDescent="0.3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9.5" thickBot="1" x14ac:dyDescent="0.35">
      <c r="B16" s="8"/>
      <c r="C16" s="8"/>
      <c r="D16" s="8"/>
      <c r="E16" s="8"/>
      <c r="F16" s="15" t="s">
        <v>20</v>
      </c>
      <c r="G16" s="22">
        <v>0.1</v>
      </c>
      <c r="H16" s="2" t="s">
        <v>3</v>
      </c>
      <c r="I16" s="9">
        <f>G16*10000</f>
        <v>1000</v>
      </c>
      <c r="J16" s="2"/>
      <c r="K16" s="2">
        <f>(D12/100*G16)</f>
        <v>4</v>
      </c>
      <c r="L16" t="s">
        <v>2</v>
      </c>
      <c r="M16" s="11">
        <f>K16^(1/3)/10</f>
        <v>0.15874010519681994</v>
      </c>
    </row>
    <row r="17" spans="2:13" ht="18.75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1" spans="2:13" ht="33.75" x14ac:dyDescent="0.5">
      <c r="B21" s="24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ht="15.75" thickBot="1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9.5" thickBot="1" x14ac:dyDescent="0.35">
      <c r="B23" s="2" t="s">
        <v>7</v>
      </c>
      <c r="C23" s="2"/>
      <c r="D23" s="22">
        <v>0.6</v>
      </c>
      <c r="E23" s="2" t="s">
        <v>2</v>
      </c>
    </row>
    <row r="24" spans="2:13" ht="15.75" thickBot="1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9.5" thickBot="1" x14ac:dyDescent="0.35">
      <c r="B25" s="2" t="s">
        <v>8</v>
      </c>
      <c r="C25" s="2"/>
      <c r="D25" s="22">
        <v>15</v>
      </c>
      <c r="E25" s="2" t="s">
        <v>9</v>
      </c>
    </row>
    <row r="26" spans="2:1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21" x14ac:dyDescent="0.35">
      <c r="B27" s="5" t="s">
        <v>0</v>
      </c>
      <c r="C27" s="5"/>
      <c r="D27" s="2">
        <f>(D23*D25)</f>
        <v>9</v>
      </c>
      <c r="E27" s="2" t="s">
        <v>2</v>
      </c>
    </row>
    <row r="28" spans="2:13" ht="21" x14ac:dyDescent="0.35">
      <c r="B28" s="6"/>
      <c r="C28" s="6"/>
      <c r="D28" s="4"/>
      <c r="E28" s="4"/>
      <c r="F28" s="3"/>
      <c r="G28" s="3"/>
      <c r="H28" s="3"/>
      <c r="I28" s="3"/>
      <c r="J28" s="3"/>
      <c r="K28" s="3"/>
      <c r="L28" s="3"/>
      <c r="M28" s="3"/>
    </row>
    <row r="29" spans="2:13" ht="21" x14ac:dyDescent="0.35">
      <c r="B29" s="7"/>
      <c r="C29" s="7"/>
      <c r="D29" s="8"/>
      <c r="E29" s="8"/>
      <c r="F29" s="9"/>
      <c r="G29" s="9"/>
      <c r="H29" s="9"/>
      <c r="I29" s="9"/>
      <c r="J29" s="9"/>
      <c r="K29" s="9"/>
      <c r="L29" s="9"/>
      <c r="M29" s="9"/>
    </row>
    <row r="30" spans="2:13" ht="21" x14ac:dyDescent="0.35">
      <c r="B30" s="7" t="s">
        <v>10</v>
      </c>
      <c r="C30" s="7"/>
      <c r="D30" s="8" t="s">
        <v>11</v>
      </c>
      <c r="E30" s="8">
        <f>G14</f>
        <v>21</v>
      </c>
      <c r="F30" s="9" t="s">
        <v>3</v>
      </c>
      <c r="G30" s="8">
        <f>(D27/100*E30)</f>
        <v>1.89</v>
      </c>
      <c r="H30" s="8" t="s">
        <v>2</v>
      </c>
      <c r="I30" s="9"/>
      <c r="J30" s="9"/>
      <c r="K30" s="9"/>
      <c r="L30" s="9"/>
      <c r="M30" s="9"/>
    </row>
    <row r="31" spans="2:13" ht="21.75" thickBot="1" x14ac:dyDescent="0.4">
      <c r="B31" s="7"/>
      <c r="C31" s="7"/>
      <c r="D31" s="8" t="s">
        <v>12</v>
      </c>
      <c r="E31" s="8">
        <f>G16</f>
        <v>0.1</v>
      </c>
      <c r="F31" s="9" t="s">
        <v>3</v>
      </c>
      <c r="G31" s="8">
        <f>(D27/100*E31)</f>
        <v>8.9999999999999993E-3</v>
      </c>
      <c r="H31" s="8" t="s">
        <v>2</v>
      </c>
      <c r="I31" s="9"/>
      <c r="J31" s="9"/>
      <c r="K31" s="9"/>
      <c r="L31" s="9"/>
      <c r="M31" s="9"/>
    </row>
    <row r="32" spans="2:13" ht="21.75" thickBot="1" x14ac:dyDescent="0.4">
      <c r="B32" s="7" t="s">
        <v>13</v>
      </c>
      <c r="C32" s="7"/>
      <c r="D32" s="8" t="s">
        <v>11</v>
      </c>
      <c r="E32" s="22">
        <v>16</v>
      </c>
      <c r="F32" s="9" t="s">
        <v>3</v>
      </c>
      <c r="G32" s="8">
        <f>(E32/E30*G30)</f>
        <v>1.44</v>
      </c>
      <c r="H32" s="8" t="s">
        <v>2</v>
      </c>
      <c r="I32" s="9"/>
      <c r="J32" s="9"/>
      <c r="K32" s="9"/>
      <c r="L32" s="9"/>
      <c r="M32" s="9"/>
    </row>
    <row r="33" spans="2:13" ht="21.75" thickBot="1" x14ac:dyDescent="0.4">
      <c r="B33" s="7"/>
      <c r="C33" s="7"/>
      <c r="D33" s="8" t="s">
        <v>12</v>
      </c>
      <c r="E33" s="22">
        <v>5</v>
      </c>
      <c r="F33" s="9" t="s">
        <v>3</v>
      </c>
      <c r="G33" s="8">
        <f>(E33/E31*G31)</f>
        <v>0.44999999999999996</v>
      </c>
      <c r="H33" s="8" t="s">
        <v>2</v>
      </c>
      <c r="I33" s="9"/>
      <c r="J33" s="9"/>
      <c r="K33" s="9"/>
      <c r="L33" s="9"/>
      <c r="M33" s="9"/>
    </row>
    <row r="34" spans="2:13" ht="21" x14ac:dyDescent="0.35">
      <c r="B34" s="7"/>
      <c r="C34" s="7"/>
      <c r="D34" s="8" t="s">
        <v>16</v>
      </c>
      <c r="E34" s="8"/>
      <c r="F34" s="9"/>
      <c r="G34" s="8">
        <f>(G30-G32)</f>
        <v>0.44999999999999996</v>
      </c>
      <c r="H34" s="8" t="s">
        <v>2</v>
      </c>
      <c r="I34" s="9"/>
      <c r="J34" s="9"/>
      <c r="K34" s="9"/>
      <c r="L34" s="9"/>
      <c r="M34" s="9"/>
    </row>
    <row r="35" spans="2:13" ht="21" x14ac:dyDescent="0.35">
      <c r="B35" s="7"/>
      <c r="C35" s="7"/>
      <c r="D35" s="8" t="s">
        <v>15</v>
      </c>
      <c r="E35" s="8"/>
      <c r="F35" s="9"/>
      <c r="G35" s="8">
        <f>(G33-G31)</f>
        <v>0.44099999999999995</v>
      </c>
      <c r="H35" s="8" t="s">
        <v>2</v>
      </c>
      <c r="I35" s="9"/>
      <c r="J35" s="9"/>
      <c r="K35" s="9"/>
      <c r="L35" s="9"/>
      <c r="M35" s="9"/>
    </row>
    <row r="36" spans="2:13" ht="21.75" thickBot="1" x14ac:dyDescent="0.4">
      <c r="B36" s="5"/>
      <c r="C36" s="5"/>
      <c r="D36" s="2"/>
      <c r="E36" s="2"/>
    </row>
    <row r="37" spans="2:13" ht="19.5" thickBot="1" x14ac:dyDescent="0.35">
      <c r="B37" s="25" t="s">
        <v>24</v>
      </c>
      <c r="C37" s="25"/>
      <c r="D37" s="22">
        <v>10</v>
      </c>
      <c r="E37" s="2" t="s">
        <v>25</v>
      </c>
    </row>
    <row r="38" spans="2:13" ht="15.75" thickBot="1" x14ac:dyDescent="0.3"/>
    <row r="39" spans="2:13" ht="34.5" thickBot="1" x14ac:dyDescent="0.55000000000000004">
      <c r="B39" s="2" t="s">
        <v>27</v>
      </c>
      <c r="C39" s="1"/>
      <c r="D39" s="22">
        <v>3</v>
      </c>
      <c r="E39" s="2" t="s">
        <v>26</v>
      </c>
      <c r="F39" s="1"/>
    </row>
    <row r="40" spans="2:13" ht="33.75" x14ac:dyDescent="0.5">
      <c r="B40" s="1"/>
      <c r="C40" s="1"/>
      <c r="F40" s="2"/>
      <c r="G40" s="12"/>
      <c r="H40" s="2"/>
    </row>
    <row r="41" spans="2:13" ht="18.75" x14ac:dyDescent="0.3">
      <c r="B41" s="4"/>
      <c r="C41" s="4"/>
      <c r="D41" s="4"/>
      <c r="E41" s="4"/>
      <c r="F41" s="3"/>
      <c r="G41" s="3"/>
      <c r="H41" s="3"/>
      <c r="I41" s="3"/>
      <c r="J41" s="3"/>
      <c r="K41" s="3"/>
      <c r="L41" s="3"/>
      <c r="M41" s="3"/>
    </row>
    <row r="42" spans="2:13" ht="18.75" x14ac:dyDescent="0.3">
      <c r="B42" s="2" t="s">
        <v>21</v>
      </c>
      <c r="C42" s="2"/>
      <c r="D42" s="2">
        <f>(K14-D37*G34*D39)</f>
        <v>826.5</v>
      </c>
      <c r="E42" s="2" t="s">
        <v>2</v>
      </c>
      <c r="G42" s="11">
        <f>(D42/D12*100)</f>
        <v>20.662500000000001</v>
      </c>
      <c r="H42" s="2" t="s">
        <v>3</v>
      </c>
      <c r="J42" s="2">
        <f>G42*10000</f>
        <v>206625</v>
      </c>
      <c r="K42" s="2" t="s">
        <v>14</v>
      </c>
    </row>
    <row r="43" spans="2:13" ht="18.75" x14ac:dyDescent="0.3">
      <c r="B43" s="4"/>
      <c r="C43" s="4"/>
      <c r="D43" s="4"/>
      <c r="E43" s="4"/>
      <c r="F43" s="3"/>
      <c r="G43" s="3"/>
      <c r="H43" s="3"/>
      <c r="I43" s="3"/>
      <c r="J43" s="4"/>
      <c r="K43" s="4"/>
      <c r="L43" s="3"/>
      <c r="M43" s="3"/>
    </row>
    <row r="44" spans="2:13" ht="18.75" x14ac:dyDescent="0.3">
      <c r="B44" s="2" t="s">
        <v>22</v>
      </c>
      <c r="C44" s="2"/>
      <c r="D44" s="10">
        <f>SUM(K16+D37*G35*D39)</f>
        <v>17.229999999999997</v>
      </c>
      <c r="E44" s="2" t="s">
        <v>2</v>
      </c>
      <c r="G44" s="11">
        <f>(D44/D12*100)</f>
        <v>0.43074999999999986</v>
      </c>
      <c r="H44" t="s">
        <v>3</v>
      </c>
      <c r="J44" s="13">
        <f>G44*10000</f>
        <v>4307.4999999999982</v>
      </c>
      <c r="K44" s="2" t="s">
        <v>14</v>
      </c>
    </row>
    <row r="45" spans="2:13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sheetProtection password="B22E" sheet="1" objects="1" scenarios="1" selectLockedCells="1"/>
  <mergeCells count="5">
    <mergeCell ref="B3:J3"/>
    <mergeCell ref="B21:M21"/>
    <mergeCell ref="B37:C37"/>
    <mergeCell ref="B5:J5"/>
    <mergeCell ref="B6:H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2013-03-02T14:33:54Z</dcterms:created>
  <dcterms:modified xsi:type="dcterms:W3CDTF">2013-03-03T20:45:37Z</dcterms:modified>
</cp:coreProperties>
</file>