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8140" windowHeight="1195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24" i="1" l="1"/>
  <c r="B37" i="1" s="1"/>
  <c r="L42" i="1"/>
  <c r="F39" i="1" l="1"/>
  <c r="G37" i="1" s="1"/>
  <c r="C49" i="1" s="1"/>
  <c r="D39" i="1"/>
  <c r="I39" i="1"/>
  <c r="H39" i="1"/>
  <c r="I37" i="1" s="1"/>
  <c r="C47" i="1" s="1"/>
  <c r="G39" i="1"/>
  <c r="H37" i="1" s="1"/>
  <c r="C48" i="1" s="1"/>
  <c r="E39" i="1"/>
  <c r="F37" i="1" s="1"/>
  <c r="C50" i="1" s="1"/>
  <c r="K39" i="1"/>
  <c r="L37" i="1" s="1"/>
  <c r="C44" i="1" s="1"/>
  <c r="C39" i="1"/>
  <c r="D37" i="1" s="1"/>
  <c r="C52" i="1" s="1"/>
  <c r="J39" i="1"/>
  <c r="K37" i="1" s="1"/>
  <c r="C45" i="1" s="1"/>
  <c r="B39" i="1"/>
  <c r="C37" i="1" s="1"/>
  <c r="C54" i="1"/>
  <c r="C53" i="1"/>
  <c r="E37" i="1"/>
  <c r="J37" i="1"/>
  <c r="C46" i="1" s="1"/>
  <c r="C51" i="1" l="1"/>
  <c r="C56" i="1" s="1"/>
  <c r="E56" i="1" s="1"/>
</calcChain>
</file>

<file path=xl/sharedStrings.xml><?xml version="1.0" encoding="utf-8"?>
<sst xmlns="http://schemas.openxmlformats.org/spreadsheetml/2006/main" count="26" uniqueCount="25">
  <si>
    <t xml:space="preserve">Umwandlung Dezimalzahlen in Binärzahlen </t>
  </si>
  <si>
    <t>2^7</t>
  </si>
  <si>
    <t>2^6</t>
  </si>
  <si>
    <t>2^5</t>
  </si>
  <si>
    <t>2^4</t>
  </si>
  <si>
    <t>2^3</t>
  </si>
  <si>
    <t>2^2</t>
  </si>
  <si>
    <t>2^1</t>
  </si>
  <si>
    <t>2^0</t>
  </si>
  <si>
    <t>REST</t>
  </si>
  <si>
    <t>2^8</t>
  </si>
  <si>
    <t>2^9</t>
  </si>
  <si>
    <t>2^10</t>
  </si>
  <si>
    <t>Prüfung</t>
  </si>
  <si>
    <t>Eingabe</t>
  </si>
  <si>
    <t>SUMME</t>
  </si>
  <si>
    <t>11-stellige Ziffernfolge</t>
  </si>
  <si>
    <t>Ingo Mennerich, Juni 2026</t>
  </si>
  <si>
    <t>Diese Excel-Datei steht jedermann/frau zur freien Verfügung, zum Ausprobieren, zum Lernen, zum Schauen wie sie funktioniert und natürlich zum Verbessern.</t>
  </si>
  <si>
    <t>Wir freuen uns auf alle Rückmeldungen!</t>
  </si>
  <si>
    <t>ACHTUNG: kein Ergebnis wenn Eimgabe &gt;2047</t>
  </si>
  <si>
    <t>Bei Nutzung außerhalb der privaten vier Wände bitten wir um Quellenangabe (Schulbiologiezentrum Hannover)</t>
  </si>
  <si>
    <t>*</t>
  </si>
  <si>
    <t>*) Eingabe nur hier, größte Zahl 2047 !!!</t>
  </si>
  <si>
    <t>Zum Bearbeiten mit Passwort "Dezimal" freigeben!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</si>
</sst>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quotePrefix="1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0" fontId="0" fillId="0" borderId="0" xfId="0" quotePrefix="1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right"/>
    </xf>
    <xf numFmtId="0" fontId="6" fillId="0" borderId="0" xfId="0" applyFont="1"/>
    <xf numFmtId="0" fontId="6" fillId="0" borderId="0" xfId="0" quotePrefix="1" applyFont="1" applyAlignment="1">
      <alignment horizontal="left"/>
    </xf>
    <xf numFmtId="0" fontId="0" fillId="0" borderId="0" xfId="0" applyBorder="1"/>
    <xf numFmtId="0" fontId="0" fillId="3" borderId="0" xfId="0" quotePrefix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0" xfId="0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0" fillId="0" borderId="0" xfId="0" applyFill="1" applyBorder="1"/>
    <xf numFmtId="0" fontId="9" fillId="0" borderId="0" xfId="0" quotePrefix="1" applyFont="1" applyAlignment="1">
      <alignment horizontal="left"/>
    </xf>
    <xf numFmtId="1" fontId="4" fillId="0" borderId="0" xfId="0" applyNumberFormat="1" applyFont="1"/>
    <xf numFmtId="0" fontId="10" fillId="0" borderId="0" xfId="0" applyFont="1" applyFill="1"/>
    <xf numFmtId="0" fontId="8" fillId="0" borderId="0" xfId="0" applyFont="1" applyFill="1"/>
    <xf numFmtId="0" fontId="9" fillId="0" borderId="0" xfId="0" applyFont="1"/>
    <xf numFmtId="0" fontId="9" fillId="0" borderId="0" xfId="0" applyFont="1" applyFill="1"/>
    <xf numFmtId="0" fontId="11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7" fillId="0" borderId="0" xfId="0" applyFont="1"/>
    <xf numFmtId="1" fontId="1" fillId="0" borderId="0" xfId="0" applyNumberFormat="1" applyFont="1" applyAlignment="1">
      <alignment horizontal="right"/>
    </xf>
    <xf numFmtId="1" fontId="1" fillId="0" borderId="0" xfId="0" quotePrefix="1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0" fontId="3" fillId="2" borderId="1" xfId="0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38101</xdr:colOff>
      <xdr:row>7</xdr:row>
      <xdr:rowOff>127747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3086101" cy="1270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workbookViewId="0">
      <selection activeCell="C19" sqref="C19"/>
    </sheetView>
  </sheetViews>
  <sheetFormatPr baseColWidth="10" defaultRowHeight="15" x14ac:dyDescent="0.25"/>
  <cols>
    <col min="15" max="15" width="3.28515625" customWidth="1"/>
  </cols>
  <sheetData>
    <row r="1" spans="2:15" x14ac:dyDescent="0.25">
      <c r="O1" s="38"/>
    </row>
    <row r="2" spans="2:15" x14ac:dyDescent="0.25">
      <c r="O2" s="38"/>
    </row>
    <row r="3" spans="2:15" x14ac:dyDescent="0.25">
      <c r="O3" s="38"/>
    </row>
    <row r="4" spans="2:15" x14ac:dyDescent="0.25">
      <c r="O4" s="38"/>
    </row>
    <row r="5" spans="2:15" x14ac:dyDescent="0.25">
      <c r="O5" s="38"/>
    </row>
    <row r="6" spans="2:15" x14ac:dyDescent="0.25">
      <c r="O6" s="38"/>
    </row>
    <row r="7" spans="2:15" x14ac:dyDescent="0.25">
      <c r="O7" s="38"/>
    </row>
    <row r="8" spans="2:15" x14ac:dyDescent="0.25">
      <c r="G8" t="s">
        <v>17</v>
      </c>
      <c r="O8" s="38"/>
    </row>
    <row r="9" spans="2:15" x14ac:dyDescent="0.25">
      <c r="O9" s="38"/>
    </row>
    <row r="10" spans="2:15" ht="33.75" x14ac:dyDescent="0.5">
      <c r="B10" s="2" t="s">
        <v>0</v>
      </c>
      <c r="O10" s="38"/>
    </row>
    <row r="11" spans="2:15" x14ac:dyDescent="0.25">
      <c r="D11" s="1"/>
      <c r="O11" s="38"/>
    </row>
    <row r="12" spans="2:15" x14ac:dyDescent="0.25">
      <c r="B12" t="s">
        <v>18</v>
      </c>
      <c r="O12" s="38"/>
    </row>
    <row r="13" spans="2:15" x14ac:dyDescent="0.25">
      <c r="B13" t="s">
        <v>24</v>
      </c>
      <c r="O13" s="38"/>
    </row>
    <row r="14" spans="2:15" x14ac:dyDescent="0.25">
      <c r="B14" t="s">
        <v>19</v>
      </c>
      <c r="O14" s="38"/>
    </row>
    <row r="15" spans="2:15" x14ac:dyDescent="0.25">
      <c r="B15" s="8" t="s">
        <v>21</v>
      </c>
      <c r="O15" s="38"/>
    </row>
    <row r="16" spans="2:15" x14ac:dyDescent="0.25">
      <c r="O16" s="38"/>
    </row>
    <row r="17" spans="1:18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8"/>
    </row>
    <row r="18" spans="1:18" ht="15.75" thickBot="1" x14ac:dyDescent="0.3">
      <c r="O18" s="38"/>
    </row>
    <row r="19" spans="1:18" ht="32.25" thickBot="1" x14ac:dyDescent="0.55000000000000004">
      <c r="B19" s="7" t="s">
        <v>14</v>
      </c>
      <c r="C19" s="40">
        <v>4</v>
      </c>
      <c r="D19" s="30" t="s">
        <v>22</v>
      </c>
      <c r="E19" s="16" t="s">
        <v>23</v>
      </c>
      <c r="O19" s="38"/>
    </row>
    <row r="20" spans="1:18" x14ac:dyDescent="0.25">
      <c r="O20" s="38"/>
    </row>
    <row r="21" spans="1:18" x14ac:dyDescent="0.25">
      <c r="O21" s="38"/>
    </row>
    <row r="22" spans="1:18" x14ac:dyDescent="0.25">
      <c r="O22" s="38"/>
    </row>
    <row r="23" spans="1:18" x14ac:dyDescent="0.25">
      <c r="O23" s="38"/>
    </row>
    <row r="24" spans="1:18" ht="15.75" x14ac:dyDescent="0.25">
      <c r="B24" s="24" t="s">
        <v>13</v>
      </c>
      <c r="C24" s="26">
        <f>IF(C19&lt;=2047,C19,"Zahl zu groß!")</f>
        <v>4</v>
      </c>
      <c r="D24" s="28"/>
      <c r="E24" s="24" t="s">
        <v>20</v>
      </c>
      <c r="F24" s="29"/>
      <c r="G24" s="28"/>
      <c r="L24" s="4"/>
      <c r="O24" s="38"/>
      <c r="R24" s="10"/>
    </row>
    <row r="25" spans="1:18" x14ac:dyDescent="0.25">
      <c r="O25" s="38"/>
      <c r="R25" s="10"/>
    </row>
    <row r="26" spans="1:18" x14ac:dyDescent="0.25">
      <c r="O26" s="38"/>
      <c r="R26" s="10"/>
    </row>
    <row r="27" spans="1:18" ht="23.25" x14ac:dyDescent="0.35">
      <c r="B27" s="15" t="s">
        <v>16</v>
      </c>
      <c r="O27" s="38"/>
      <c r="R27" s="9"/>
    </row>
    <row r="28" spans="1:18" x14ac:dyDescent="0.25">
      <c r="O28" s="38"/>
      <c r="R28" s="10"/>
    </row>
    <row r="29" spans="1:18" ht="26.25" x14ac:dyDescent="0.4">
      <c r="E29" s="5"/>
      <c r="G29" s="1"/>
      <c r="O29" s="38"/>
    </row>
    <row r="30" spans="1:18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O30" s="38"/>
      <c r="R30" s="11"/>
    </row>
    <row r="31" spans="1:18" x14ac:dyDescent="0.25">
      <c r="B31" s="17">
        <v>11</v>
      </c>
      <c r="C31" s="17">
        <v>10</v>
      </c>
      <c r="D31" s="17">
        <v>9</v>
      </c>
      <c r="E31" s="17">
        <v>8</v>
      </c>
      <c r="F31" s="17">
        <v>7</v>
      </c>
      <c r="G31" s="17">
        <v>6</v>
      </c>
      <c r="H31" s="17">
        <v>5</v>
      </c>
      <c r="I31" s="17">
        <v>4</v>
      </c>
      <c r="J31" s="17">
        <v>3</v>
      </c>
      <c r="K31" s="17">
        <v>2</v>
      </c>
      <c r="L31" s="17">
        <v>1</v>
      </c>
      <c r="O31" s="38"/>
      <c r="P31" s="8"/>
    </row>
    <row r="32" spans="1:18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O32" s="38"/>
    </row>
    <row r="33" spans="1:18" x14ac:dyDescent="0.25">
      <c r="B33" s="18" t="s">
        <v>12</v>
      </c>
      <c r="C33" s="18" t="s">
        <v>11</v>
      </c>
      <c r="D33" s="18" t="s">
        <v>10</v>
      </c>
      <c r="E33" s="18" t="s">
        <v>1</v>
      </c>
      <c r="F33" s="18" t="s">
        <v>2</v>
      </c>
      <c r="G33" s="18" t="s">
        <v>3</v>
      </c>
      <c r="H33" s="19" t="s">
        <v>4</v>
      </c>
      <c r="I33" s="19" t="s">
        <v>5</v>
      </c>
      <c r="J33" s="19" t="s">
        <v>6</v>
      </c>
      <c r="K33" s="19" t="s">
        <v>7</v>
      </c>
      <c r="L33" s="19" t="s">
        <v>8</v>
      </c>
      <c r="O33" s="38"/>
      <c r="R33" s="9"/>
    </row>
    <row r="34" spans="1:18" x14ac:dyDescent="0.25">
      <c r="B34" s="20">
        <v>1024</v>
      </c>
      <c r="C34" s="20">
        <v>512</v>
      </c>
      <c r="D34" s="20">
        <v>256</v>
      </c>
      <c r="E34" s="20">
        <v>128</v>
      </c>
      <c r="F34" s="20">
        <v>64</v>
      </c>
      <c r="G34" s="20">
        <v>32</v>
      </c>
      <c r="H34" s="20">
        <v>16</v>
      </c>
      <c r="I34" s="20">
        <v>8</v>
      </c>
      <c r="J34" s="20">
        <v>4</v>
      </c>
      <c r="K34" s="20">
        <v>2</v>
      </c>
      <c r="L34" s="20">
        <v>1</v>
      </c>
      <c r="O34" s="38"/>
    </row>
    <row r="35" spans="1:1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O35" s="38"/>
    </row>
    <row r="36" spans="1:18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O36" s="38"/>
    </row>
    <row r="37" spans="1:18" ht="26.25" x14ac:dyDescent="0.4">
      <c r="B37" s="21">
        <f>IF($C$24&gt;=1024,1,0)</f>
        <v>0</v>
      </c>
      <c r="C37" s="21">
        <f>IF(B39&lt;512,0,1)</f>
        <v>0</v>
      </c>
      <c r="D37" s="21">
        <f>IF(C39&lt;256,0,1)</f>
        <v>0</v>
      </c>
      <c r="E37" s="21">
        <f>IF(D39&lt;128,0,1)</f>
        <v>0</v>
      </c>
      <c r="F37" s="21">
        <f>IF(E39&lt;64,0,1)</f>
        <v>0</v>
      </c>
      <c r="G37" s="21">
        <f>IF(F39&lt;32,0,1)</f>
        <v>0</v>
      </c>
      <c r="H37" s="21">
        <f>IF(G39&lt;16,0,1)</f>
        <v>0</v>
      </c>
      <c r="I37" s="21">
        <f>IF(H39&lt;8,0,1)</f>
        <v>0</v>
      </c>
      <c r="J37" s="21">
        <f>IF(I39&lt;4,0,1)</f>
        <v>1</v>
      </c>
      <c r="K37" s="21">
        <f>IF(J39&lt;2,0,1)</f>
        <v>0</v>
      </c>
      <c r="L37" s="22">
        <f>IF(K39&lt;1,0,1)</f>
        <v>0</v>
      </c>
      <c r="O37" s="38"/>
    </row>
    <row r="38" spans="1:18" x14ac:dyDescent="0.25">
      <c r="B38" s="17"/>
      <c r="C38" s="17"/>
      <c r="D38" s="17"/>
      <c r="E38" s="17"/>
      <c r="F38" s="17"/>
      <c r="G38" s="23"/>
      <c r="H38" s="17"/>
      <c r="I38" s="17"/>
      <c r="J38" s="17"/>
      <c r="K38" s="17"/>
      <c r="L38" s="23"/>
      <c r="O38" s="38"/>
    </row>
    <row r="39" spans="1:18" x14ac:dyDescent="0.25">
      <c r="A39" t="s">
        <v>9</v>
      </c>
      <c r="B39" s="31">
        <f>MOD(C24,1024)</f>
        <v>4</v>
      </c>
      <c r="C39" s="31">
        <f>MOD(C24,512)</f>
        <v>4</v>
      </c>
      <c r="D39" s="31">
        <f>MOD(C24,256)</f>
        <v>4</v>
      </c>
      <c r="E39" s="31">
        <f>MOD(C24,128)</f>
        <v>4</v>
      </c>
      <c r="F39" s="31">
        <f>MOD(C24,64)</f>
        <v>4</v>
      </c>
      <c r="G39" s="31">
        <f>MOD(C24,32)</f>
        <v>4</v>
      </c>
      <c r="H39" s="31">
        <f>MOD(C24,16)</f>
        <v>4</v>
      </c>
      <c r="I39" s="31">
        <f>MOD(C24,8)</f>
        <v>4</v>
      </c>
      <c r="J39" s="31">
        <f>MOD(C24,4)</f>
        <v>0</v>
      </c>
      <c r="K39" s="31">
        <f>MOD(C24,2)</f>
        <v>0</v>
      </c>
      <c r="L39" s="32"/>
      <c r="O39" s="38"/>
    </row>
    <row r="40" spans="1:18" x14ac:dyDescent="0.25">
      <c r="O40" s="38"/>
    </row>
    <row r="41" spans="1:18" x14ac:dyDescent="0.25">
      <c r="O41" s="38"/>
    </row>
    <row r="42" spans="1:18" x14ac:dyDescent="0.25">
      <c r="L42" s="9">
        <f>IF(F42=1,1,0)</f>
        <v>0</v>
      </c>
      <c r="O42" s="38"/>
    </row>
    <row r="43" spans="1:18" x14ac:dyDescent="0.25">
      <c r="B43" s="33" t="s">
        <v>13</v>
      </c>
      <c r="O43" s="38"/>
    </row>
    <row r="44" spans="1:18" x14ac:dyDescent="0.25">
      <c r="C44" s="34">
        <f>IF(L37=1,1,0)</f>
        <v>0</v>
      </c>
      <c r="O44" s="38"/>
    </row>
    <row r="45" spans="1:18" x14ac:dyDescent="0.25">
      <c r="C45" s="34">
        <f>IF(K37=1,2,0)</f>
        <v>0</v>
      </c>
      <c r="O45" s="38"/>
    </row>
    <row r="46" spans="1:18" x14ac:dyDescent="0.25">
      <c r="C46" s="35">
        <f>IF(J37=1,4,0)</f>
        <v>4</v>
      </c>
      <c r="O46" s="38"/>
    </row>
    <row r="47" spans="1:18" x14ac:dyDescent="0.25">
      <c r="C47" s="35">
        <f>IF(I37=1,8,0)</f>
        <v>0</v>
      </c>
      <c r="O47" s="38"/>
    </row>
    <row r="48" spans="1:18" x14ac:dyDescent="0.25">
      <c r="C48" s="35">
        <f>IF(H37=1,16,0)</f>
        <v>0</v>
      </c>
      <c r="O48" s="38"/>
    </row>
    <row r="49" spans="1:15" x14ac:dyDescent="0.25">
      <c r="C49" s="35">
        <f>IF(G37=1,32,0)</f>
        <v>0</v>
      </c>
      <c r="O49" s="38"/>
    </row>
    <row r="50" spans="1:15" x14ac:dyDescent="0.25">
      <c r="C50" s="34">
        <f>IF(F37=1,64,0)</f>
        <v>0</v>
      </c>
      <c r="O50" s="38"/>
    </row>
    <row r="51" spans="1:15" x14ac:dyDescent="0.25">
      <c r="A51" s="3"/>
      <c r="C51" s="1">
        <f>IF(E37=1,128,0)</f>
        <v>0</v>
      </c>
      <c r="E51" s="3"/>
      <c r="F51" s="3"/>
      <c r="G51" s="3"/>
      <c r="H51" s="3"/>
      <c r="I51" s="3"/>
      <c r="J51" s="3"/>
      <c r="K51" s="3"/>
      <c r="L51" s="3"/>
      <c r="M51" s="3"/>
      <c r="O51" s="38"/>
    </row>
    <row r="52" spans="1:15" x14ac:dyDescent="0.25">
      <c r="A52" s="3"/>
      <c r="C52" s="1">
        <f>IF(D37=1,256,0)</f>
        <v>0</v>
      </c>
      <c r="E52" s="3"/>
      <c r="F52" s="3"/>
      <c r="G52" s="3"/>
      <c r="H52" s="3"/>
      <c r="I52" s="3"/>
      <c r="J52" s="3"/>
      <c r="K52" s="3"/>
      <c r="L52" s="3"/>
      <c r="M52" s="3"/>
      <c r="O52" s="38"/>
    </row>
    <row r="53" spans="1:15" x14ac:dyDescent="0.25">
      <c r="A53" s="3"/>
      <c r="C53" s="36">
        <f>IF(C37=1,512,0)</f>
        <v>0</v>
      </c>
      <c r="E53" s="12"/>
      <c r="F53" s="12"/>
      <c r="G53" s="12"/>
      <c r="H53" s="13"/>
      <c r="I53" s="13"/>
      <c r="J53" s="13"/>
      <c r="K53" s="13"/>
      <c r="L53" s="13"/>
      <c r="M53" s="3"/>
      <c r="O53" s="38"/>
    </row>
    <row r="54" spans="1:15" x14ac:dyDescent="0.25">
      <c r="A54" s="3"/>
      <c r="C54" s="1">
        <f>IF(B37=1,1024,0)</f>
        <v>0</v>
      </c>
      <c r="E54" s="3"/>
      <c r="F54" s="3"/>
      <c r="G54" s="3"/>
      <c r="H54" s="3"/>
      <c r="I54" s="3"/>
      <c r="J54" s="3"/>
      <c r="K54" s="3"/>
      <c r="L54" s="3"/>
      <c r="M54" s="3"/>
      <c r="O54" s="38"/>
    </row>
    <row r="55" spans="1:15" x14ac:dyDescent="0.25">
      <c r="A55" s="3"/>
      <c r="E55" s="3"/>
      <c r="F55" s="3"/>
      <c r="G55" s="3"/>
      <c r="H55" s="3"/>
      <c r="I55" s="3"/>
      <c r="J55" s="3"/>
      <c r="K55" s="3"/>
      <c r="L55" s="3"/>
      <c r="M55" s="3"/>
      <c r="O55" s="38"/>
    </row>
    <row r="56" spans="1:15" ht="26.25" x14ac:dyDescent="0.4">
      <c r="A56" s="3"/>
      <c r="B56" t="s">
        <v>15</v>
      </c>
      <c r="C56" s="25">
        <f>SUM(C44:C54)</f>
        <v>4</v>
      </c>
      <c r="E56" s="27" t="str">
        <f>IF(C19=C56,"Ergebnis stimmt","Ergebnis falsch")</f>
        <v>Ergebnis stimmt</v>
      </c>
      <c r="F56" s="3"/>
      <c r="G56" s="3"/>
      <c r="H56" s="3"/>
      <c r="I56" s="3"/>
      <c r="J56" s="3"/>
      <c r="K56" s="3"/>
      <c r="L56" s="3"/>
      <c r="M56" s="3"/>
      <c r="O56" s="38"/>
    </row>
    <row r="57" spans="1:15" ht="26.25" x14ac:dyDescent="0.4">
      <c r="A57" s="3"/>
      <c r="B57" s="6"/>
      <c r="D57" s="6"/>
      <c r="E57" s="6"/>
      <c r="F57" s="6"/>
      <c r="G57" s="6"/>
      <c r="H57" s="6"/>
      <c r="I57" s="6"/>
      <c r="J57" s="6"/>
      <c r="K57" s="6"/>
      <c r="L57" s="14"/>
      <c r="M57" s="3"/>
      <c r="O57" s="38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O58" s="38"/>
    </row>
    <row r="59" spans="1:15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9"/>
      <c r="M59" s="38"/>
      <c r="N59" s="38"/>
      <c r="O59" s="38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</sheetData>
  <sheetProtection password="E9F0"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</dc:creator>
  <cp:lastModifiedBy>Ingo</cp:lastModifiedBy>
  <dcterms:created xsi:type="dcterms:W3CDTF">2026-06-22T20:56:44Z</dcterms:created>
  <dcterms:modified xsi:type="dcterms:W3CDTF">2026-06-24T11:50:08Z</dcterms:modified>
</cp:coreProperties>
</file>