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28515" windowHeight="1380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U65" i="1" l="1"/>
  <c r="K48" i="1"/>
  <c r="K69" i="1"/>
  <c r="Q69" i="1"/>
  <c r="N69" i="1"/>
  <c r="M75" i="1"/>
  <c r="U77" i="1" s="1"/>
  <c r="H75" i="1"/>
  <c r="U75" i="1" s="1"/>
  <c r="H73" i="1"/>
  <c r="U73" i="1" s="1"/>
  <c r="H71" i="1"/>
  <c r="U71" i="1" s="1"/>
  <c r="Q48" i="1" l="1"/>
  <c r="N48" i="1"/>
  <c r="J42" i="1"/>
  <c r="K36" i="1" l="1"/>
  <c r="J38" i="1" s="1"/>
  <c r="Q36" i="1"/>
  <c r="P38" i="1" s="1"/>
  <c r="N36" i="1"/>
  <c r="M38" i="1" s="1"/>
  <c r="B26" i="1"/>
  <c r="B32" i="1" s="1"/>
  <c r="H26" i="1"/>
  <c r="F26" i="1"/>
  <c r="D26" i="1"/>
  <c r="T38" i="1" l="1"/>
  <c r="J44" i="1" s="1"/>
  <c r="B50" i="1" s="1"/>
  <c r="M26" i="1"/>
  <c r="O50" i="1" s="1"/>
  <c r="P26" i="1"/>
  <c r="S50" i="1" s="1"/>
  <c r="B30" i="1"/>
  <c r="E30" i="1"/>
  <c r="O30" i="1" l="1"/>
  <c r="J26" i="1"/>
  <c r="G50" i="1" s="1"/>
  <c r="O32" i="1"/>
  <c r="F53" i="1"/>
  <c r="G32" i="1"/>
  <c r="F52" i="1"/>
  <c r="S32" i="1"/>
  <c r="F54" i="1"/>
  <c r="N28" i="1"/>
  <c r="U30" i="1"/>
  <c r="R30" i="1"/>
  <c r="P28" i="1" s="1"/>
  <c r="H30" i="1"/>
  <c r="O52" i="1" l="1"/>
  <c r="H59" i="1"/>
  <c r="U59" i="1" s="1"/>
  <c r="O53" i="1"/>
  <c r="H61" i="1"/>
  <c r="U61" i="1" s="1"/>
  <c r="O54" i="1"/>
  <c r="H63" i="1"/>
  <c r="U63" i="1" s="1"/>
  <c r="M63" i="1"/>
  <c r="R28" i="1"/>
</calcChain>
</file>

<file path=xl/sharedStrings.xml><?xml version="1.0" encoding="utf-8"?>
<sst xmlns="http://schemas.openxmlformats.org/spreadsheetml/2006/main" count="149" uniqueCount="55">
  <si>
    <t>C</t>
  </si>
  <si>
    <t>H</t>
  </si>
  <si>
    <t>O</t>
  </si>
  <si>
    <t>x</t>
  </si>
  <si>
    <t>=</t>
  </si>
  <si>
    <t>Ingo Mennerich, November 2013</t>
  </si>
  <si>
    <t>+</t>
  </si>
  <si>
    <r>
      <t>CO</t>
    </r>
    <r>
      <rPr>
        <vertAlign val="subscript"/>
        <sz val="18"/>
        <color theme="1"/>
        <rFont val="Calibri"/>
        <family val="2"/>
        <scheme val="minor"/>
      </rPr>
      <t>2</t>
    </r>
  </si>
  <si>
    <r>
      <t>H</t>
    </r>
    <r>
      <rPr>
        <vertAlign val="subscript"/>
        <sz val="18"/>
        <color theme="1"/>
        <rFont val="Calibri"/>
        <family val="2"/>
        <scheme val="minor"/>
      </rPr>
      <t>2</t>
    </r>
    <r>
      <rPr>
        <sz val="18"/>
        <color theme="1"/>
        <rFont val="Calibri"/>
        <family val="2"/>
        <scheme val="minor"/>
      </rPr>
      <t>O</t>
    </r>
  </si>
  <si>
    <r>
      <t>O</t>
    </r>
    <r>
      <rPr>
        <vertAlign val="subscript"/>
        <sz val="18"/>
        <color theme="1"/>
        <rFont val="Calibri"/>
        <family val="2"/>
        <scheme val="minor"/>
      </rPr>
      <t>2</t>
    </r>
  </si>
  <si>
    <t>Das Programm ermittelt die Reaktionsgleichung bei vollständiger Verbrennung des gewünschten Ausgangsstoffes</t>
  </si>
  <si>
    <t>Probe: Anzahl Atome Edukte = Anzahl Atome Produkte?</t>
  </si>
  <si>
    <r>
      <t>Formeln wie C</t>
    </r>
    <r>
      <rPr>
        <vertAlign val="subscript"/>
        <sz val="18"/>
        <color theme="1"/>
        <rFont val="Calibri"/>
        <family val="2"/>
        <scheme val="minor"/>
      </rPr>
      <t>2</t>
    </r>
    <r>
      <rPr>
        <sz val="18"/>
        <color theme="1"/>
        <rFont val="Calibri"/>
        <family val="2"/>
        <scheme val="minor"/>
      </rPr>
      <t>H</t>
    </r>
    <r>
      <rPr>
        <vertAlign val="subscript"/>
        <sz val="18"/>
        <color theme="1"/>
        <rFont val="Calibri"/>
        <family val="2"/>
        <scheme val="minor"/>
      </rPr>
      <t>5</t>
    </r>
    <r>
      <rPr>
        <sz val="18"/>
        <color theme="1"/>
        <rFont val="Calibri"/>
        <family val="2"/>
        <scheme val="minor"/>
      </rPr>
      <t>OH (Ethanol) müssen vor der Eingabe erst umgestellt werden: C</t>
    </r>
    <r>
      <rPr>
        <vertAlign val="subscript"/>
        <sz val="18"/>
        <color theme="1"/>
        <rFont val="Calibri"/>
        <family val="2"/>
        <scheme val="minor"/>
      </rPr>
      <t>2</t>
    </r>
    <r>
      <rPr>
        <sz val="18"/>
        <color theme="1"/>
        <rFont val="Calibri"/>
        <family val="2"/>
        <scheme val="minor"/>
      </rPr>
      <t>H</t>
    </r>
    <r>
      <rPr>
        <vertAlign val="subscript"/>
        <sz val="18"/>
        <color theme="1"/>
        <rFont val="Calibri"/>
        <family val="2"/>
        <scheme val="minor"/>
      </rPr>
      <t>6</t>
    </r>
    <r>
      <rPr>
        <sz val="18"/>
        <color theme="1"/>
        <rFont val="Calibri"/>
        <family val="2"/>
        <scheme val="minor"/>
      </rPr>
      <t>O</t>
    </r>
  </si>
  <si>
    <t xml:space="preserve">Mol </t>
  </si>
  <si>
    <r>
      <t>O</t>
    </r>
    <r>
      <rPr>
        <vertAlign val="subscript"/>
        <sz val="14"/>
        <color theme="1"/>
        <rFont val="Calibri"/>
        <family val="2"/>
        <scheme val="minor"/>
      </rPr>
      <t>2</t>
    </r>
  </si>
  <si>
    <t>Mol</t>
  </si>
  <si>
    <r>
      <t>C</t>
    </r>
    <r>
      <rPr>
        <vertAlign val="subscript"/>
        <sz val="14"/>
        <color theme="1"/>
        <rFont val="Calibri"/>
        <family val="2"/>
        <scheme val="minor"/>
      </rPr>
      <t>n</t>
    </r>
    <r>
      <rPr>
        <sz val="14"/>
        <color theme="1"/>
        <rFont val="Calibri"/>
        <family val="2"/>
        <scheme val="minor"/>
      </rPr>
      <t>H</t>
    </r>
    <r>
      <rPr>
        <vertAlign val="subscript"/>
        <sz val="14"/>
        <color theme="1"/>
        <rFont val="Calibri"/>
        <family val="2"/>
        <scheme val="minor"/>
      </rPr>
      <t>n</t>
    </r>
    <r>
      <rPr>
        <sz val="14"/>
        <color theme="1"/>
        <rFont val="Calibri"/>
        <family val="2"/>
        <scheme val="minor"/>
      </rPr>
      <t>O</t>
    </r>
    <r>
      <rPr>
        <vertAlign val="subscript"/>
        <sz val="14"/>
        <color theme="1"/>
        <rFont val="Calibri"/>
        <family val="2"/>
        <scheme val="minor"/>
      </rPr>
      <t>n</t>
    </r>
  </si>
  <si>
    <r>
      <t>CO</t>
    </r>
    <r>
      <rPr>
        <vertAlign val="subscript"/>
        <sz val="14"/>
        <color theme="1"/>
        <rFont val="Calibri"/>
        <family val="2"/>
        <scheme val="minor"/>
      </rPr>
      <t>2</t>
    </r>
  </si>
  <si>
    <r>
      <t>H</t>
    </r>
    <r>
      <rPr>
        <vertAlign val="subscript"/>
        <sz val="14"/>
        <color theme="1"/>
        <rFont val="Calibri"/>
        <family val="2"/>
        <scheme val="minor"/>
      </rPr>
      <t>2</t>
    </r>
    <r>
      <rPr>
        <sz val="14"/>
        <color theme="1"/>
        <rFont val="Calibri"/>
        <family val="2"/>
        <scheme val="minor"/>
      </rPr>
      <t>O</t>
    </r>
  </si>
  <si>
    <r>
      <t>Der kleine CO</t>
    </r>
    <r>
      <rPr>
        <vertAlign val="subscript"/>
        <sz val="28"/>
        <color theme="1"/>
        <rFont val="Calibri"/>
        <family val="2"/>
        <scheme val="minor"/>
      </rPr>
      <t>2</t>
    </r>
    <r>
      <rPr>
        <sz val="28"/>
        <color theme="1"/>
        <rFont val="Calibri"/>
        <family val="2"/>
        <scheme val="minor"/>
      </rPr>
      <t>-Rechner für Kohlenwasserstoffe (C</t>
    </r>
    <r>
      <rPr>
        <vertAlign val="subscript"/>
        <sz val="28"/>
        <color theme="1"/>
        <rFont val="Calibri"/>
        <family val="2"/>
        <scheme val="minor"/>
      </rPr>
      <t>n</t>
    </r>
    <r>
      <rPr>
        <sz val="28"/>
        <color theme="1"/>
        <rFont val="Calibri"/>
        <family val="2"/>
        <scheme val="minor"/>
      </rPr>
      <t>H</t>
    </r>
    <r>
      <rPr>
        <vertAlign val="subscript"/>
        <sz val="28"/>
        <color theme="1"/>
        <rFont val="Calibri"/>
        <family val="2"/>
        <scheme val="minor"/>
      </rPr>
      <t>n</t>
    </r>
    <r>
      <rPr>
        <sz val="28"/>
        <color theme="1"/>
        <rFont val="Calibri"/>
        <family val="2"/>
        <scheme val="minor"/>
      </rPr>
      <t>O</t>
    </r>
    <r>
      <rPr>
        <vertAlign val="subscript"/>
        <sz val="28"/>
        <color theme="1"/>
        <rFont val="Calibri"/>
        <family val="2"/>
        <scheme val="minor"/>
      </rPr>
      <t>n</t>
    </r>
    <r>
      <rPr>
        <sz val="28"/>
        <color theme="1"/>
        <rFont val="Calibri"/>
        <family val="2"/>
        <scheme val="minor"/>
      </rPr>
      <t>)</t>
    </r>
  </si>
  <si>
    <t>C:</t>
  </si>
  <si>
    <t>H:</t>
  </si>
  <si>
    <t>O:</t>
  </si>
  <si>
    <t>Wie viel Mol enthält ein Liter</t>
  </si>
  <si>
    <t>?</t>
  </si>
  <si>
    <t xml:space="preserve">Dichte: </t>
  </si>
  <si>
    <t>g/mol</t>
  </si>
  <si>
    <r>
      <t>und berechnet, wie viel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und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bei der Verbrennung eines Mols/eines Liters des Kohlenwasserstoffs entsteht.</t>
    </r>
  </si>
  <si>
    <t>x12g</t>
  </si>
  <si>
    <t>x1g</t>
  </si>
  <si>
    <t>x16g</t>
  </si>
  <si>
    <r>
      <t>g/cm</t>
    </r>
    <r>
      <rPr>
        <vertAlign val="superscript"/>
        <sz val="11"/>
        <color theme="1"/>
        <rFont val="Calibri"/>
        <family val="2"/>
        <scheme val="minor"/>
      </rPr>
      <t>3</t>
    </r>
  </si>
  <si>
    <t>Mol/Liter</t>
  </si>
  <si>
    <t>g</t>
  </si>
  <si>
    <t xml:space="preserve">g </t>
  </si>
  <si>
    <t>werden verbraucht</t>
  </si>
  <si>
    <t>werden freigesetzt</t>
  </si>
  <si>
    <t>Verbrennung von 1 Liter</t>
  </si>
  <si>
    <r>
      <t>1 Liter C</t>
    </r>
    <r>
      <rPr>
        <vertAlign val="subscript"/>
        <sz val="14"/>
        <color theme="1"/>
        <rFont val="Calibri"/>
        <family val="2"/>
        <scheme val="minor"/>
      </rPr>
      <t>n</t>
    </r>
    <r>
      <rPr>
        <sz val="14"/>
        <color theme="1"/>
        <rFont val="Calibri"/>
        <family val="2"/>
        <scheme val="minor"/>
      </rPr>
      <t>H</t>
    </r>
    <r>
      <rPr>
        <vertAlign val="subscript"/>
        <sz val="14"/>
        <color theme="1"/>
        <rFont val="Calibri"/>
        <family val="2"/>
        <scheme val="minor"/>
      </rPr>
      <t>n</t>
    </r>
    <r>
      <rPr>
        <sz val="14"/>
        <color theme="1"/>
        <rFont val="Calibri"/>
        <family val="2"/>
        <scheme val="minor"/>
      </rPr>
      <t>O</t>
    </r>
    <r>
      <rPr>
        <vertAlign val="subscript"/>
        <sz val="14"/>
        <color theme="1"/>
        <rFont val="Calibri"/>
        <family val="2"/>
        <scheme val="minor"/>
      </rPr>
      <t>n</t>
    </r>
    <r>
      <rPr>
        <sz val="14"/>
        <color theme="1"/>
        <rFont val="Calibri"/>
        <family val="2"/>
        <scheme val="minor"/>
      </rPr>
      <t xml:space="preserve"> hat eine Masse von </t>
    </r>
  </si>
  <si>
    <t>Volumina:</t>
  </si>
  <si>
    <t>Liter</t>
  </si>
  <si>
    <t>(gasförmig)</t>
  </si>
  <si>
    <t>(flüssig)</t>
  </si>
  <si>
    <t xml:space="preserve">bzw. </t>
  </si>
  <si>
    <t>Würfel mit Seitenlänge</t>
  </si>
  <si>
    <t>m</t>
  </si>
  <si>
    <t xml:space="preserve">bzw. (flüssig) </t>
  </si>
  <si>
    <t>(Molvolumen unter Standard-Bedingungen: 1013,00 hPa, 25°C = 24,465 Liter/mol))</t>
  </si>
  <si>
    <t>Reaktionsgleichung (vollständige Verbrennung)</t>
  </si>
  <si>
    <t>Bioethanol/Biodiesel:"Vom Acker in den Tank!?"</t>
  </si>
  <si>
    <r>
      <t>Beispiel Eingabe: 1 C</t>
    </r>
    <r>
      <rPr>
        <vertAlign val="subscript"/>
        <sz val="18"/>
        <color theme="1"/>
        <rFont val="Calibri"/>
        <family val="2"/>
        <scheme val="minor"/>
      </rPr>
      <t>2</t>
    </r>
    <r>
      <rPr>
        <sz val="18"/>
        <color theme="1"/>
        <rFont val="Calibri"/>
        <family val="2"/>
        <scheme val="minor"/>
      </rPr>
      <t>H</t>
    </r>
    <r>
      <rPr>
        <vertAlign val="subscript"/>
        <sz val="18"/>
        <color theme="1"/>
        <rFont val="Calibri"/>
        <family val="2"/>
        <scheme val="minor"/>
      </rPr>
      <t>6</t>
    </r>
    <r>
      <rPr>
        <sz val="18"/>
        <color theme="1"/>
        <rFont val="Calibri"/>
        <family val="2"/>
        <scheme val="minor"/>
      </rPr>
      <t>O</t>
    </r>
    <r>
      <rPr>
        <vertAlign val="subscript"/>
        <sz val="18"/>
        <color theme="1"/>
        <rFont val="Calibri"/>
        <family val="2"/>
        <scheme val="minor"/>
      </rPr>
      <t>1</t>
    </r>
    <r>
      <rPr>
        <sz val="18"/>
        <color theme="1"/>
        <rFont val="Calibri"/>
        <family val="2"/>
        <scheme val="minor"/>
      </rPr>
      <t xml:space="preserve"> (1 Molekül Ethanol) oder 2 C</t>
    </r>
    <r>
      <rPr>
        <vertAlign val="subscript"/>
        <sz val="18"/>
        <color theme="1"/>
        <rFont val="Calibri"/>
        <family val="2"/>
        <scheme val="minor"/>
      </rPr>
      <t>8</t>
    </r>
    <r>
      <rPr>
        <sz val="18"/>
        <color theme="1"/>
        <rFont val="Calibri"/>
        <family val="2"/>
        <scheme val="minor"/>
      </rPr>
      <t>H</t>
    </r>
    <r>
      <rPr>
        <vertAlign val="subscript"/>
        <sz val="18"/>
        <color theme="1"/>
        <rFont val="Calibri"/>
        <family val="2"/>
        <scheme val="minor"/>
      </rPr>
      <t>18</t>
    </r>
    <r>
      <rPr>
        <sz val="18"/>
        <color theme="1"/>
        <rFont val="Calibri"/>
        <family val="2"/>
        <scheme val="minor"/>
      </rPr>
      <t>O</t>
    </r>
    <r>
      <rPr>
        <vertAlign val="subscript"/>
        <sz val="18"/>
        <color theme="1"/>
        <rFont val="Calibri"/>
        <family val="2"/>
        <scheme val="minor"/>
      </rPr>
      <t>0</t>
    </r>
    <r>
      <rPr>
        <sz val="18"/>
        <color theme="1"/>
        <rFont val="Calibri"/>
        <family val="2"/>
        <scheme val="minor"/>
      </rPr>
      <t xml:space="preserve"> oder 2 C</t>
    </r>
    <r>
      <rPr>
        <vertAlign val="subscript"/>
        <sz val="18"/>
        <color theme="1"/>
        <rFont val="Calibri"/>
        <family val="2"/>
        <scheme val="minor"/>
      </rPr>
      <t>8</t>
    </r>
    <r>
      <rPr>
        <sz val="18"/>
        <color theme="1"/>
        <rFont val="Calibri"/>
        <family val="2"/>
        <scheme val="minor"/>
      </rPr>
      <t>H</t>
    </r>
    <r>
      <rPr>
        <vertAlign val="subscript"/>
        <sz val="18"/>
        <color theme="1"/>
        <rFont val="Calibri"/>
        <family val="2"/>
        <scheme val="minor"/>
      </rPr>
      <t>18</t>
    </r>
    <r>
      <rPr>
        <sz val="18"/>
        <color theme="1"/>
        <rFont val="Calibri"/>
        <family val="2"/>
        <scheme val="minor"/>
      </rPr>
      <t>O</t>
    </r>
    <r>
      <rPr>
        <vertAlign val="subscript"/>
        <sz val="18"/>
        <color theme="1"/>
        <rFont val="Calibri"/>
        <family val="2"/>
        <scheme val="minor"/>
      </rPr>
      <t>leer</t>
    </r>
    <r>
      <rPr>
        <sz val="18"/>
        <color theme="1"/>
        <rFont val="Calibri"/>
        <family val="2"/>
        <scheme val="minor"/>
      </rPr>
      <t xml:space="preserve"> (2 Moleküle Oktan)</t>
    </r>
  </si>
  <si>
    <t xml:space="preserve">Masse von 1 Mol: </t>
  </si>
  <si>
    <r>
      <t>Eingabe Anzahl Moleküle und Formel des Kohlenwasserstoffes C</t>
    </r>
    <r>
      <rPr>
        <vertAlign val="subscript"/>
        <sz val="16"/>
        <color theme="1"/>
        <rFont val="Calibri"/>
        <family val="2"/>
        <scheme val="minor"/>
      </rPr>
      <t>n</t>
    </r>
    <r>
      <rPr>
        <sz val="16"/>
        <color theme="1"/>
        <rFont val="Calibri"/>
        <family val="2"/>
        <scheme val="minor"/>
      </rPr>
      <t>H</t>
    </r>
    <r>
      <rPr>
        <vertAlign val="subscript"/>
        <sz val="16"/>
        <color theme="1"/>
        <rFont val="Calibri"/>
        <family val="2"/>
        <scheme val="minor"/>
      </rPr>
      <t>n</t>
    </r>
    <r>
      <rPr>
        <sz val="16"/>
        <color theme="1"/>
        <rFont val="Calibri"/>
        <family val="2"/>
        <scheme val="minor"/>
      </rPr>
      <t>O</t>
    </r>
    <r>
      <rPr>
        <vertAlign val="subscript"/>
        <sz val="16"/>
        <color theme="1"/>
        <rFont val="Calibri"/>
        <family val="2"/>
        <scheme val="minor"/>
      </rPr>
      <t>n</t>
    </r>
    <r>
      <rPr>
        <sz val="16"/>
        <color theme="1"/>
        <rFont val="Calibri"/>
        <family val="2"/>
        <scheme val="minor"/>
      </rPr>
      <t>:</t>
    </r>
  </si>
  <si>
    <t xml:space="preserve">Verbrennung von 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</si>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</sst>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vertAlign val="subscript"/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bscript"/>
      <sz val="16"/>
      <name val="Calibri"/>
      <family val="2"/>
      <scheme val="minor"/>
    </font>
    <font>
      <sz val="18"/>
      <color theme="1"/>
      <name val="Calibri"/>
      <family val="2"/>
      <scheme val="minor"/>
    </font>
    <font>
      <vertAlign val="subscript"/>
      <sz val="18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4"/>
      <color theme="1"/>
      <name val="Calibri"/>
      <family val="2"/>
      <scheme val="minor"/>
    </font>
    <font>
      <vertAlign val="subscript"/>
      <sz val="28"/>
      <color theme="1"/>
      <name val="Calibri"/>
      <family val="2"/>
      <scheme val="minor"/>
    </font>
    <font>
      <sz val="11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vertAlign val="subscript"/>
      <sz val="1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4" fillId="0" borderId="0" xfId="0" applyFont="1"/>
    <xf numFmtId="0" fontId="0" fillId="0" borderId="0" xfId="0" applyFont="1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ont="1" applyAlignment="1"/>
    <xf numFmtId="0" fontId="0" fillId="0" borderId="0" xfId="0" applyAlignment="1"/>
    <xf numFmtId="0" fontId="0" fillId="2" borderId="0" xfId="0" applyFill="1"/>
    <xf numFmtId="0" fontId="7" fillId="3" borderId="0" xfId="0" applyFont="1" applyFill="1"/>
    <xf numFmtId="0" fontId="0" fillId="3" borderId="0" xfId="0" applyFill="1"/>
    <xf numFmtId="0" fontId="0" fillId="2" borderId="0" xfId="0" applyFont="1" applyFill="1" applyAlignment="1"/>
    <xf numFmtId="0" fontId="0" fillId="2" borderId="0" xfId="0" applyFill="1" applyAlignment="1"/>
    <xf numFmtId="0" fontId="0" fillId="2" borderId="0" xfId="0" applyFont="1" applyFill="1"/>
    <xf numFmtId="0" fontId="3" fillId="2" borderId="0" xfId="0" applyFont="1" applyFill="1"/>
    <xf numFmtId="0" fontId="0" fillId="0" borderId="0" xfId="0" applyFill="1" applyAlignment="1"/>
    <xf numFmtId="0" fontId="3" fillId="0" borderId="0" xfId="0" applyFont="1" applyFill="1" applyBorder="1"/>
    <xf numFmtId="0" fontId="0" fillId="0" borderId="0" xfId="0" applyFill="1" applyBorder="1"/>
    <xf numFmtId="0" fontId="8" fillId="0" borderId="0" xfId="0" applyFont="1" applyFill="1" applyBorder="1" applyAlignment="1">
      <alignment horizontal="center"/>
    </xf>
    <xf numFmtId="0" fontId="9" fillId="0" borderId="0" xfId="0" applyFont="1" applyAlignment="1"/>
    <xf numFmtId="0" fontId="9" fillId="0" borderId="0" xfId="0" applyFont="1"/>
    <xf numFmtId="0" fontId="4" fillId="0" borderId="0" xfId="0" applyFont="1" applyFill="1" applyBorder="1"/>
    <xf numFmtId="0" fontId="0" fillId="0" borderId="0" xfId="0" applyAlignment="1"/>
    <xf numFmtId="0" fontId="5" fillId="0" borderId="0" xfId="0" applyFont="1" applyFill="1" applyBorder="1" applyAlignment="1"/>
    <xf numFmtId="0" fontId="0" fillId="0" borderId="0" xfId="0" applyFill="1" applyAlignment="1"/>
    <xf numFmtId="0" fontId="0" fillId="0" borderId="0" xfId="0" applyFont="1" applyAlignment="1"/>
    <xf numFmtId="0" fontId="0" fillId="0" borderId="0" xfId="0" applyFill="1" applyBorder="1" applyAlignment="1"/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/>
    <xf numFmtId="0" fontId="0" fillId="0" borderId="0" xfId="0" applyFont="1" applyFill="1"/>
    <xf numFmtId="0" fontId="9" fillId="0" borderId="2" xfId="0" applyFont="1" applyBorder="1" applyAlignment="1"/>
    <xf numFmtId="0" fontId="9" fillId="0" borderId="3" xfId="0" applyFont="1" applyBorder="1" applyAlignment="1"/>
    <xf numFmtId="0" fontId="4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5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13" fillId="0" borderId="0" xfId="0" applyFont="1" applyAlignment="1">
      <alignment horizontal="left"/>
    </xf>
    <xf numFmtId="0" fontId="11" fillId="0" borderId="2" xfId="0" applyFont="1" applyFill="1" applyBorder="1"/>
    <xf numFmtId="0" fontId="10" fillId="0" borderId="3" xfId="0" applyFont="1" applyFill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11" fillId="0" borderId="3" xfId="0" applyFont="1" applyBorder="1" applyAlignment="1"/>
    <xf numFmtId="0" fontId="9" fillId="0" borderId="4" xfId="0" applyFont="1" applyBorder="1" applyAlignment="1"/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/>
    <xf numFmtId="0" fontId="9" fillId="0" borderId="3" xfId="0" applyFont="1" applyFill="1" applyBorder="1" applyAlignment="1">
      <alignment horizontal="right"/>
    </xf>
    <xf numFmtId="0" fontId="10" fillId="4" borderId="3" xfId="0" applyFont="1" applyFill="1" applyBorder="1" applyAlignment="1" applyProtection="1">
      <alignment horizontal="left"/>
      <protection locked="0"/>
    </xf>
    <xf numFmtId="0" fontId="10" fillId="4" borderId="4" xfId="0" applyFont="1" applyFill="1" applyBorder="1" applyAlignment="1" applyProtection="1">
      <alignment horizontal="left"/>
      <protection locked="0"/>
    </xf>
    <xf numFmtId="0" fontId="9" fillId="4" borderId="1" xfId="0" applyFont="1" applyFill="1" applyBorder="1" applyAlignment="1" applyProtection="1">
      <protection locked="0"/>
    </xf>
    <xf numFmtId="0" fontId="0" fillId="4" borderId="0" xfId="0" applyFill="1" applyProtection="1">
      <protection locked="0"/>
    </xf>
    <xf numFmtId="0" fontId="9" fillId="2" borderId="0" xfId="0" applyFont="1" applyFill="1"/>
    <xf numFmtId="0" fontId="1" fillId="2" borderId="0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0" fillId="0" borderId="0" xfId="0" applyAlignment="1"/>
    <xf numFmtId="0" fontId="18" fillId="0" borderId="0" xfId="0" applyFont="1" applyFill="1" applyBorder="1"/>
    <xf numFmtId="0" fontId="18" fillId="0" borderId="0" xfId="0" applyFont="1"/>
    <xf numFmtId="0" fontId="18" fillId="0" borderId="0" xfId="0" applyFont="1" applyFill="1"/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Alignment="1"/>
    <xf numFmtId="0" fontId="18" fillId="0" borderId="0" xfId="0" applyFont="1" applyFill="1" applyBorder="1" applyProtection="1">
      <protection locked="0"/>
    </xf>
    <xf numFmtId="0" fontId="17" fillId="0" borderId="0" xfId="0" applyFont="1"/>
    <xf numFmtId="1" fontId="18" fillId="0" borderId="0" xfId="0" applyNumberFormat="1" applyFont="1"/>
    <xf numFmtId="2" fontId="18" fillId="0" borderId="0" xfId="0" applyNumberFormat="1" applyFont="1"/>
    <xf numFmtId="1" fontId="18" fillId="0" borderId="0" xfId="0" applyNumberFormat="1" applyFont="1" applyFill="1" applyBorder="1"/>
    <xf numFmtId="1" fontId="18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 applyProtection="1">
      <protection locked="0"/>
    </xf>
    <xf numFmtId="0" fontId="9" fillId="2" borderId="0" xfId="0" applyFont="1" applyFill="1" applyBorder="1" applyAlignment="1" applyProtection="1">
      <protection locked="0"/>
    </xf>
    <xf numFmtId="0" fontId="5" fillId="0" borderId="0" xfId="0" applyFont="1" applyAlignment="1"/>
    <xf numFmtId="0" fontId="19" fillId="0" borderId="0" xfId="0" applyFont="1" applyAlignment="1">
      <alignment horizontal="left"/>
    </xf>
    <xf numFmtId="0" fontId="0" fillId="0" borderId="0" xfId="0" applyAlignment="1"/>
    <xf numFmtId="0" fontId="9" fillId="0" borderId="0" xfId="0" applyFont="1" applyAlignment="1"/>
    <xf numFmtId="2" fontId="18" fillId="2" borderId="0" xfId="0" applyNumberFormat="1" applyFont="1" applyFill="1"/>
    <xf numFmtId="0" fontId="4" fillId="2" borderId="0" xfId="0" applyFont="1" applyFill="1"/>
    <xf numFmtId="2" fontId="17" fillId="0" borderId="0" xfId="0" applyNumberFormat="1" applyFont="1"/>
    <xf numFmtId="1" fontId="17" fillId="0" borderId="0" xfId="0" applyNumberFormat="1" applyFont="1"/>
    <xf numFmtId="0" fontId="4" fillId="4" borderId="0" xfId="0" applyFont="1" applyFill="1" applyProtection="1">
      <protection locked="0"/>
    </xf>
    <xf numFmtId="0" fontId="4" fillId="0" borderId="0" xfId="0" applyFont="1" applyAlignment="1"/>
    <xf numFmtId="0" fontId="0" fillId="0" borderId="0" xfId="0" applyAlignment="1"/>
    <xf numFmtId="0" fontId="12" fillId="0" borderId="0" xfId="0" applyFont="1" applyAlignment="1"/>
    <xf numFmtId="0" fontId="3" fillId="0" borderId="0" xfId="0" applyFont="1" applyAlignment="1"/>
    <xf numFmtId="0" fontId="0" fillId="0" borderId="0" xfId="0" applyFont="1" applyAlignment="1"/>
    <xf numFmtId="0" fontId="0" fillId="0" borderId="0" xfId="0" applyFill="1" applyBorder="1" applyAlignment="1"/>
    <xf numFmtId="0" fontId="9" fillId="0" borderId="0" xfId="0" applyFont="1" applyAlignment="1"/>
    <xf numFmtId="0" fontId="5" fillId="0" borderId="0" xfId="0" applyFont="1" applyFill="1" applyBorder="1" applyAlignment="1"/>
    <xf numFmtId="0" fontId="0" fillId="0" borderId="0" xfId="0" applyFill="1" applyAlignment="1"/>
    <xf numFmtId="0" fontId="4" fillId="0" borderId="0" xfId="0" applyFont="1" applyFill="1" applyBorder="1" applyAlignme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A2970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85583</xdr:rowOff>
    </xdr:from>
    <xdr:to>
      <xdr:col>5</xdr:col>
      <xdr:colOff>219075</xdr:colOff>
      <xdr:row>4</xdr:row>
      <xdr:rowOff>27818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85583"/>
          <a:ext cx="1666875" cy="704235"/>
        </a:xfrm>
        <a:prstGeom prst="rect">
          <a:avLst/>
        </a:prstGeom>
      </xdr:spPr>
    </xdr:pic>
    <xdr:clientData/>
  </xdr:twoCellAnchor>
  <xdr:twoCellAnchor>
    <xdr:from>
      <xdr:col>7</xdr:col>
      <xdr:colOff>19050</xdr:colOff>
      <xdr:row>1</xdr:row>
      <xdr:rowOff>1</xdr:rowOff>
    </xdr:from>
    <xdr:to>
      <xdr:col>8</xdr:col>
      <xdr:colOff>709264</xdr:colOff>
      <xdr:row>4</xdr:row>
      <xdr:rowOff>57151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190501"/>
          <a:ext cx="1042639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180975</xdr:colOff>
      <xdr:row>1</xdr:row>
      <xdr:rowOff>0</xdr:rowOff>
    </xdr:from>
    <xdr:to>
      <xdr:col>23</xdr:col>
      <xdr:colOff>285335</xdr:colOff>
      <xdr:row>8</xdr:row>
      <xdr:rowOff>155086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125075" y="190500"/>
          <a:ext cx="999710" cy="18791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9"/>
  <sheetViews>
    <sheetView tabSelected="1" topLeftCell="A49" workbookViewId="0">
      <selection activeCell="C49" sqref="C49"/>
    </sheetView>
  </sheetViews>
  <sheetFormatPr baseColWidth="10" defaultRowHeight="15" x14ac:dyDescent="0.25"/>
  <cols>
    <col min="2" max="2" width="6.28515625" customWidth="1"/>
    <col min="3" max="3" width="4.42578125" customWidth="1"/>
    <col min="4" max="4" width="4.85546875" customWidth="1"/>
    <col min="5" max="5" width="6.7109375" customWidth="1"/>
    <col min="6" max="6" width="7" customWidth="1"/>
    <col min="7" max="7" width="6.85546875" customWidth="1"/>
    <col min="8" max="8" width="8.28515625" customWidth="1"/>
    <col min="9" max="9" width="6.85546875" customWidth="1"/>
    <col min="10" max="10" width="11.28515625" customWidth="1"/>
    <col min="11" max="11" width="6.28515625" customWidth="1"/>
    <col min="12" max="12" width="7.140625" customWidth="1"/>
    <col min="13" max="13" width="8.5703125" customWidth="1"/>
    <col min="14" max="14" width="6" customWidth="1"/>
    <col min="15" max="15" width="9.42578125" customWidth="1"/>
    <col min="16" max="16" width="7.28515625" customWidth="1"/>
    <col min="17" max="17" width="8" customWidth="1"/>
    <col min="18" max="18" width="5.85546875" customWidth="1"/>
    <col min="19" max="19" width="5.7109375" customWidth="1"/>
    <col min="20" max="20" width="6.7109375" customWidth="1"/>
    <col min="21" max="21" width="8.85546875" customWidth="1"/>
    <col min="22" max="23" width="6.7109375" customWidth="1"/>
    <col min="24" max="24" width="7.28515625" customWidth="1"/>
    <col min="25" max="25" width="3" customWidth="1"/>
  </cols>
  <sheetData>
    <row r="1" spans="2:25" x14ac:dyDescent="0.25">
      <c r="Y1" s="11"/>
    </row>
    <row r="2" spans="2:25" x14ac:dyDescent="0.25">
      <c r="P2" s="5" t="s">
        <v>5</v>
      </c>
      <c r="Y2" s="11"/>
    </row>
    <row r="3" spans="2:25" x14ac:dyDescent="0.25">
      <c r="P3" t="s">
        <v>49</v>
      </c>
      <c r="Y3" s="11"/>
    </row>
    <row r="4" spans="2:25" x14ac:dyDescent="0.25">
      <c r="Y4" s="11"/>
    </row>
    <row r="5" spans="2:25" x14ac:dyDescent="0.25">
      <c r="Y5" s="11"/>
    </row>
    <row r="6" spans="2:25" ht="42" x14ac:dyDescent="0.75">
      <c r="B6" s="87" t="s">
        <v>19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11"/>
    </row>
    <row r="7" spans="2:25" ht="15.75" x14ac:dyDescent="0.25">
      <c r="B7" s="86" t="s">
        <v>10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11"/>
    </row>
    <row r="8" spans="2:25" s="5" customFormat="1" ht="18" x14ac:dyDescent="0.35">
      <c r="B8" s="88" t="s">
        <v>27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Y8" s="11"/>
    </row>
    <row r="9" spans="2:25" s="5" customFormat="1" x14ac:dyDescent="0.25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Y9" s="11"/>
    </row>
    <row r="10" spans="2:25" s="5" customFormat="1" x14ac:dyDescent="0.25"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5"/>
      <c r="S10" s="15"/>
      <c r="T10" s="15"/>
      <c r="U10" s="15"/>
      <c r="V10" s="15"/>
      <c r="W10" s="15"/>
      <c r="X10" s="15"/>
      <c r="Y10" s="11"/>
    </row>
    <row r="11" spans="2:25" s="5" customFormat="1" ht="26.25" x14ac:dyDescent="0.45">
      <c r="B11" s="90" t="s">
        <v>12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85"/>
      <c r="R11" s="85"/>
      <c r="S11" s="85"/>
      <c r="T11" s="85"/>
      <c r="U11" s="85"/>
      <c r="V11" s="85"/>
      <c r="W11" s="85"/>
      <c r="Y11" s="11"/>
    </row>
    <row r="12" spans="2:25" s="5" customFormat="1" x14ac:dyDescent="0.25">
      <c r="B12" s="27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Y12" s="11"/>
    </row>
    <row r="13" spans="2:25" s="5" customFormat="1" ht="26.25" x14ac:dyDescent="0.45">
      <c r="B13" s="90" t="s">
        <v>50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85"/>
      <c r="S13" s="85"/>
      <c r="T13" s="85"/>
      <c r="U13" s="85"/>
      <c r="V13" s="85"/>
      <c r="W13" s="85"/>
      <c r="Y13" s="11"/>
    </row>
    <row r="14" spans="2:25" s="5" customFormat="1" x14ac:dyDescent="0.25">
      <c r="B14" s="27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Y14" s="11"/>
    </row>
    <row r="15" spans="2:25" s="5" customFormat="1" ht="24" x14ac:dyDescent="0.45">
      <c r="B15" s="91" t="s">
        <v>52</v>
      </c>
      <c r="C15" s="92"/>
      <c r="D15" s="92"/>
      <c r="E15" s="92"/>
      <c r="F15" s="92"/>
      <c r="G15" s="92"/>
      <c r="H15" s="92"/>
      <c r="I15" s="85"/>
      <c r="J15" s="85"/>
      <c r="K15" s="85"/>
      <c r="L15" s="85"/>
      <c r="M15" s="85"/>
      <c r="N15" s="85"/>
      <c r="O15" s="85"/>
      <c r="P15" s="24"/>
      <c r="Q15" s="24"/>
      <c r="Y15" s="11"/>
    </row>
    <row r="16" spans="2:25" s="5" customFormat="1" ht="21.75" thickBot="1" x14ac:dyDescent="0.4">
      <c r="B16" s="25"/>
      <c r="C16" s="26"/>
      <c r="D16" s="26"/>
      <c r="E16" s="26"/>
      <c r="F16" s="26"/>
      <c r="G16" s="26"/>
      <c r="H16" s="26"/>
      <c r="I16" s="24"/>
      <c r="J16" s="24"/>
      <c r="K16" s="24"/>
      <c r="L16" s="24"/>
      <c r="M16" s="24"/>
      <c r="N16" s="24"/>
      <c r="O16" s="24"/>
      <c r="P16" s="24"/>
      <c r="Q16" s="24"/>
      <c r="Y16" s="11"/>
    </row>
    <row r="17" spans="2:32" s="5" customFormat="1" ht="27" thickBot="1" x14ac:dyDescent="0.5">
      <c r="B17" s="55">
        <v>1</v>
      </c>
      <c r="D17" s="36" t="s">
        <v>0</v>
      </c>
      <c r="E17" s="53">
        <v>8</v>
      </c>
      <c r="F17" s="37" t="s">
        <v>1</v>
      </c>
      <c r="G17" s="53">
        <v>18</v>
      </c>
      <c r="H17" s="37" t="s">
        <v>2</v>
      </c>
      <c r="I17" s="54"/>
      <c r="J17" s="24"/>
      <c r="K17" s="24"/>
      <c r="L17" s="24"/>
      <c r="M17" s="24"/>
      <c r="N17" s="24"/>
      <c r="O17" s="24"/>
      <c r="P17" s="24"/>
      <c r="Q17" s="24"/>
      <c r="Y17" s="11"/>
    </row>
    <row r="18" spans="2:32" s="5" customFormat="1" ht="21" x14ac:dyDescent="0.35">
      <c r="B18" s="25"/>
      <c r="C18" s="26"/>
      <c r="D18" s="26"/>
      <c r="E18" s="26"/>
      <c r="F18" s="26"/>
      <c r="G18" s="26"/>
      <c r="H18" s="26"/>
      <c r="I18" s="24"/>
      <c r="J18" s="24"/>
      <c r="K18" s="24"/>
      <c r="L18" s="24"/>
      <c r="M18" s="24"/>
      <c r="N18" s="24"/>
      <c r="O18" s="24"/>
      <c r="P18" s="24"/>
      <c r="Q18" s="24"/>
      <c r="Y18" s="11"/>
    </row>
    <row r="19" spans="2:32" s="5" customFormat="1" ht="21" x14ac:dyDescent="0.35">
      <c r="B19" s="91"/>
      <c r="C19" s="92"/>
      <c r="D19" s="92"/>
      <c r="E19" s="92"/>
      <c r="F19" s="92"/>
      <c r="G19" s="92"/>
      <c r="H19" s="92"/>
      <c r="I19" s="85"/>
      <c r="J19" s="85"/>
      <c r="K19" s="85"/>
      <c r="L19" s="85"/>
      <c r="M19" s="85"/>
      <c r="N19" s="85"/>
      <c r="O19" s="85"/>
      <c r="P19" s="24"/>
      <c r="Q19" s="24"/>
      <c r="Y19" s="11"/>
    </row>
    <row r="20" spans="2:32" s="5" customFormat="1" x14ac:dyDescent="0.25">
      <c r="B20" s="27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Y20" s="11"/>
    </row>
    <row r="21" spans="2:32" s="5" customFormat="1" ht="29.25" customHeight="1" x14ac:dyDescent="0.35">
      <c r="B21" s="73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Y21" s="11"/>
    </row>
    <row r="22" spans="2:32" s="5" customFormat="1" ht="18" customHeight="1" x14ac:dyDescent="0.35">
      <c r="B22" s="7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5"/>
      <c r="S22" s="15"/>
      <c r="T22" s="15"/>
      <c r="U22" s="15"/>
      <c r="V22" s="15"/>
      <c r="W22" s="15"/>
      <c r="X22" s="15"/>
      <c r="Y22" s="11"/>
    </row>
    <row r="23" spans="2:32" s="5" customFormat="1" x14ac:dyDescent="0.25">
      <c r="B23" s="27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Y23" s="11"/>
    </row>
    <row r="24" spans="2:32" s="5" customFormat="1" ht="21" x14ac:dyDescent="0.35">
      <c r="B24" s="75" t="s">
        <v>48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Y24" s="11"/>
    </row>
    <row r="25" spans="2:32" s="5" customFormat="1" ht="15.75" thickBot="1" x14ac:dyDescent="0.3">
      <c r="I25" s="9"/>
      <c r="J25" s="9"/>
      <c r="K25" s="9"/>
      <c r="L25" s="9"/>
      <c r="M25" s="9"/>
      <c r="N25" s="9"/>
      <c r="O25" s="9"/>
      <c r="P25" s="9"/>
      <c r="Q25" s="9"/>
      <c r="Y25" s="11"/>
    </row>
    <row r="26" spans="2:32" s="5" customFormat="1" ht="27" thickBot="1" x14ac:dyDescent="0.5">
      <c r="B26" s="45">
        <f>B17</f>
        <v>1</v>
      </c>
      <c r="C26" s="52" t="s">
        <v>0</v>
      </c>
      <c r="D26" s="46">
        <f>E17</f>
        <v>8</v>
      </c>
      <c r="E26" s="52" t="s">
        <v>1</v>
      </c>
      <c r="F26" s="46">
        <f>G17</f>
        <v>18</v>
      </c>
      <c r="G26" s="52" t="s">
        <v>2</v>
      </c>
      <c r="H26" s="46">
        <f>I17</f>
        <v>0</v>
      </c>
      <c r="I26" s="47" t="s">
        <v>6</v>
      </c>
      <c r="J26" s="48">
        <f>(M26*2+P26-H26)/2</f>
        <v>12.5</v>
      </c>
      <c r="K26" s="37" t="s">
        <v>9</v>
      </c>
      <c r="L26" s="47" t="s">
        <v>4</v>
      </c>
      <c r="M26" s="48">
        <f>D26*B26</f>
        <v>8</v>
      </c>
      <c r="N26" s="37" t="s">
        <v>7</v>
      </c>
      <c r="O26" s="47" t="s">
        <v>6</v>
      </c>
      <c r="P26" s="48">
        <f>(F26/2)*B26</f>
        <v>9</v>
      </c>
      <c r="Q26" s="49" t="s">
        <v>8</v>
      </c>
      <c r="W26" s="41"/>
      <c r="X26" s="22"/>
      <c r="Y26" s="11"/>
    </row>
    <row r="27" spans="2:32" ht="36" x14ac:dyDescent="0.55000000000000004">
      <c r="B27" s="18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Y27" s="11"/>
    </row>
    <row r="28" spans="2:32" ht="18.75" x14ac:dyDescent="0.3">
      <c r="B28" s="93" t="s">
        <v>11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38" t="s">
        <v>20</v>
      </c>
      <c r="N28" s="63" t="str">
        <f>IF(B30=O30,"JA","NEIN")</f>
        <v>JA</v>
      </c>
      <c r="O28" s="38" t="s">
        <v>21</v>
      </c>
      <c r="P28" s="63" t="str">
        <f>IF(E30=R30,"JA","NEIN")</f>
        <v>JA</v>
      </c>
      <c r="Q28" s="38" t="s">
        <v>22</v>
      </c>
      <c r="R28" s="63" t="str">
        <f>IF(H30=U30,"JA","NEIN")</f>
        <v>JA</v>
      </c>
      <c r="Y28" s="11"/>
    </row>
    <row r="29" spans="2:32" ht="18.75" x14ac:dyDescent="0.3">
      <c r="B29" s="23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Y29" s="11"/>
    </row>
    <row r="30" spans="2:32" ht="30.75" customHeight="1" x14ac:dyDescent="0.3">
      <c r="B30" s="61">
        <f>D26*B26</f>
        <v>8</v>
      </c>
      <c r="C30" s="23" t="s">
        <v>0</v>
      </c>
      <c r="D30" s="29" t="s">
        <v>6</v>
      </c>
      <c r="E30" s="61">
        <f>F26*B26</f>
        <v>18</v>
      </c>
      <c r="F30" s="23" t="s">
        <v>1</v>
      </c>
      <c r="G30" s="29" t="s">
        <v>6</v>
      </c>
      <c r="H30" s="61">
        <f>H26+(J26*2)</f>
        <v>25</v>
      </c>
      <c r="I30" s="23" t="s">
        <v>2</v>
      </c>
      <c r="J30" s="23"/>
      <c r="K30" s="23"/>
      <c r="L30" s="29" t="s">
        <v>4</v>
      </c>
      <c r="O30" s="61">
        <f>M26</f>
        <v>8</v>
      </c>
      <c r="P30" s="23" t="s">
        <v>0</v>
      </c>
      <c r="Q30" s="32" t="s">
        <v>6</v>
      </c>
      <c r="R30" s="62">
        <f>P26*2</f>
        <v>18</v>
      </c>
      <c r="S30" s="4" t="s">
        <v>1</v>
      </c>
      <c r="T30" s="33" t="s">
        <v>6</v>
      </c>
      <c r="U30" s="63">
        <f>M26*2+P26</f>
        <v>25</v>
      </c>
      <c r="V30" s="4" t="s">
        <v>2</v>
      </c>
      <c r="W30" s="4"/>
      <c r="Y30" s="12"/>
    </row>
    <row r="31" spans="2:32" ht="27" customHeight="1" x14ac:dyDescent="0.55000000000000004">
      <c r="B31" s="18"/>
      <c r="C31" s="6"/>
      <c r="D31" s="20"/>
      <c r="E31" s="6"/>
      <c r="F31" s="7"/>
      <c r="G31" s="6"/>
      <c r="H31" s="7"/>
      <c r="I31" s="7"/>
      <c r="J31" s="6"/>
      <c r="K31" s="7"/>
      <c r="L31" s="19"/>
      <c r="M31" s="19"/>
      <c r="P31" s="1"/>
      <c r="Q31" s="1"/>
      <c r="R31" s="1"/>
      <c r="S31" s="1"/>
      <c r="T31" s="1"/>
      <c r="U31" s="1"/>
      <c r="V31" s="1"/>
      <c r="W31" s="1"/>
      <c r="Y31" s="11"/>
      <c r="AF31">
        <v>1</v>
      </c>
    </row>
    <row r="32" spans="2:32" ht="30.75" customHeight="1" x14ac:dyDescent="0.35">
      <c r="B32" s="61">
        <f>B26</f>
        <v>1</v>
      </c>
      <c r="C32" s="19" t="s">
        <v>13</v>
      </c>
      <c r="D32" s="23" t="s">
        <v>16</v>
      </c>
      <c r="E32" s="23"/>
      <c r="F32" s="23" t="s">
        <v>6</v>
      </c>
      <c r="G32" s="64">
        <f>J26</f>
        <v>12.5</v>
      </c>
      <c r="H32" t="s">
        <v>15</v>
      </c>
      <c r="I32" s="29" t="s">
        <v>14</v>
      </c>
      <c r="L32" s="29" t="s">
        <v>4</v>
      </c>
      <c r="M32" s="29"/>
      <c r="N32" s="29"/>
      <c r="O32" s="64">
        <f>M26</f>
        <v>8</v>
      </c>
      <c r="P32" s="29" t="s">
        <v>15</v>
      </c>
      <c r="Q32" s="29" t="s">
        <v>17</v>
      </c>
      <c r="R32" s="29" t="s">
        <v>6</v>
      </c>
      <c r="S32" s="64">
        <f>P26</f>
        <v>9</v>
      </c>
      <c r="T32" s="29" t="s">
        <v>15</v>
      </c>
      <c r="U32" s="29" t="s">
        <v>18</v>
      </c>
      <c r="V32" s="29"/>
      <c r="W32" s="35"/>
      <c r="X32" s="5"/>
      <c r="Y32" s="11"/>
    </row>
    <row r="33" spans="1:25" ht="27" customHeight="1" x14ac:dyDescent="0.55000000000000004">
      <c r="B33" s="18"/>
      <c r="C33" s="6"/>
      <c r="D33" s="7"/>
      <c r="E33" s="6"/>
      <c r="F33" s="7"/>
      <c r="G33" s="6"/>
      <c r="H33" s="7"/>
      <c r="I33" s="19"/>
      <c r="J33" s="19"/>
      <c r="K33" s="19"/>
      <c r="L33" s="19"/>
      <c r="M33" s="19"/>
      <c r="P33" s="1"/>
      <c r="Q33" s="1"/>
      <c r="R33" s="1"/>
      <c r="S33" s="1"/>
      <c r="T33" s="1"/>
      <c r="U33" s="1"/>
      <c r="V33" s="1"/>
      <c r="W33" s="1"/>
      <c r="Y33" s="11"/>
    </row>
    <row r="34" spans="1:25" ht="25.5" customHeight="1" x14ac:dyDescent="0.55000000000000004"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P34" s="1"/>
      <c r="Q34" s="1"/>
      <c r="R34" s="1"/>
      <c r="S34" s="1"/>
      <c r="T34" s="1"/>
      <c r="U34" s="1"/>
      <c r="V34" s="1"/>
      <c r="W34" s="1"/>
      <c r="Y34" s="11"/>
    </row>
    <row r="35" spans="1:25" ht="17.25" customHeight="1" x14ac:dyDescent="0.55000000000000004">
      <c r="B35" s="16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1"/>
    </row>
    <row r="36" spans="1:25" ht="26.25" x14ac:dyDescent="0.45">
      <c r="B36" s="90" t="s">
        <v>23</v>
      </c>
      <c r="C36" s="85"/>
      <c r="D36" s="85"/>
      <c r="E36" s="85"/>
      <c r="F36" s="85"/>
      <c r="G36" s="85"/>
      <c r="H36" s="85"/>
      <c r="I36" s="85"/>
      <c r="J36" s="39" t="s">
        <v>0</v>
      </c>
      <c r="K36" s="40">
        <f>E17</f>
        <v>8</v>
      </c>
      <c r="M36" s="39" t="s">
        <v>1</v>
      </c>
      <c r="N36" s="40">
        <f>G17</f>
        <v>18</v>
      </c>
      <c r="P36" s="39" t="s">
        <v>2</v>
      </c>
      <c r="Q36" s="40">
        <f>I17</f>
        <v>0</v>
      </c>
      <c r="S36" s="21"/>
      <c r="T36" s="21" t="s">
        <v>24</v>
      </c>
      <c r="Y36" s="11"/>
    </row>
    <row r="37" spans="1:25" ht="26.25" x14ac:dyDescent="0.45">
      <c r="B37" s="21"/>
      <c r="C37" s="24"/>
      <c r="D37" s="24"/>
      <c r="E37" s="24"/>
      <c r="F37" s="24"/>
      <c r="G37" s="24"/>
      <c r="H37" s="24"/>
      <c r="I37" s="24"/>
      <c r="J37" s="39"/>
      <c r="K37" s="40"/>
      <c r="L37" s="39"/>
      <c r="M37" s="40"/>
      <c r="N37" s="39"/>
      <c r="O37" s="40"/>
      <c r="P37" s="21"/>
      <c r="Q37" s="21"/>
      <c r="R37" s="24"/>
      <c r="S37" s="24"/>
      <c r="Y37" s="11"/>
    </row>
    <row r="38" spans="1:25" ht="23.25" x14ac:dyDescent="0.35">
      <c r="B38" s="21" t="s">
        <v>51</v>
      </c>
      <c r="C38" s="24"/>
      <c r="D38" s="24"/>
      <c r="E38" s="24"/>
      <c r="F38" s="24"/>
      <c r="G38" s="24"/>
      <c r="H38" s="24"/>
      <c r="I38" s="24"/>
      <c r="J38" s="65">
        <f>K36</f>
        <v>8</v>
      </c>
      <c r="K38" s="42" t="s">
        <v>28</v>
      </c>
      <c r="L38" s="32" t="s">
        <v>6</v>
      </c>
      <c r="M38" s="62">
        <f>N36</f>
        <v>18</v>
      </c>
      <c r="N38" s="38" t="s">
        <v>29</v>
      </c>
      <c r="O38" s="32" t="s">
        <v>6</v>
      </c>
      <c r="P38" s="66">
        <f>Q36</f>
        <v>0</v>
      </c>
      <c r="Q38" s="43" t="s">
        <v>30</v>
      </c>
      <c r="R38" s="43"/>
      <c r="S38" s="43" t="s">
        <v>4</v>
      </c>
      <c r="T38" s="67">
        <f>K36*12+N36*1+Q36*16</f>
        <v>114</v>
      </c>
      <c r="U38" s="4" t="s">
        <v>33</v>
      </c>
      <c r="V38" s="4"/>
      <c r="Y38" s="11"/>
    </row>
    <row r="39" spans="1:25" ht="23.25" x14ac:dyDescent="0.35">
      <c r="B39" s="21"/>
      <c r="C39" s="24"/>
      <c r="D39" s="24"/>
      <c r="E39" s="24"/>
      <c r="F39" s="24"/>
      <c r="G39" s="24"/>
      <c r="H39" s="24"/>
      <c r="I39" s="24"/>
      <c r="J39" s="38"/>
      <c r="K39" s="44"/>
      <c r="L39" s="38"/>
      <c r="M39" s="44"/>
      <c r="N39" s="38"/>
      <c r="O39" s="44"/>
      <c r="P39" s="43"/>
      <c r="Q39" s="43"/>
      <c r="R39" s="43"/>
      <c r="S39" s="43"/>
      <c r="T39" s="4"/>
      <c r="U39" s="4"/>
      <c r="V39" s="4"/>
      <c r="Y39" s="11"/>
    </row>
    <row r="40" spans="1:25" ht="21" customHeight="1" x14ac:dyDescent="0.35">
      <c r="A40" s="1"/>
      <c r="B40" s="22" t="s">
        <v>25</v>
      </c>
      <c r="I40" s="17"/>
      <c r="J40" s="56">
        <v>0.79</v>
      </c>
      <c r="K40" s="1" t="s">
        <v>31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/>
    </row>
    <row r="41" spans="1:25" ht="21" customHeight="1" x14ac:dyDescent="0.35">
      <c r="A41" s="1"/>
      <c r="B41" s="22"/>
      <c r="I41" s="34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/>
    </row>
    <row r="42" spans="1:25" ht="27" customHeight="1" x14ac:dyDescent="0.35">
      <c r="B42" s="84" t="s">
        <v>38</v>
      </c>
      <c r="C42" s="85"/>
      <c r="D42" s="85"/>
      <c r="E42" s="85"/>
      <c r="F42" s="85"/>
      <c r="G42" s="85"/>
      <c r="H42" s="85"/>
      <c r="I42" s="85"/>
      <c r="J42" s="62">
        <f>J40*10^3</f>
        <v>790</v>
      </c>
      <c r="K42" t="s">
        <v>33</v>
      </c>
      <c r="Y42" s="11"/>
    </row>
    <row r="43" spans="1:25" ht="27" customHeight="1" x14ac:dyDescent="0.45">
      <c r="B43" s="22"/>
      <c r="C43" s="30"/>
      <c r="D43" s="31"/>
      <c r="E43" s="30"/>
      <c r="F43" s="31"/>
      <c r="G43" s="30"/>
      <c r="H43" s="31"/>
      <c r="Y43" s="11"/>
    </row>
    <row r="44" spans="1:25" ht="27" customHeight="1" x14ac:dyDescent="0.45">
      <c r="B44" s="22" t="s">
        <v>32</v>
      </c>
      <c r="C44" s="30"/>
      <c r="D44" s="31"/>
      <c r="E44" s="30"/>
      <c r="F44" s="31"/>
      <c r="G44" s="30"/>
      <c r="H44" s="31"/>
      <c r="J44" s="68">
        <f>J42/T38</f>
        <v>6.9298245614035086</v>
      </c>
      <c r="Y44" s="11"/>
    </row>
    <row r="45" spans="1:25" ht="30" customHeight="1" x14ac:dyDescent="0.45">
      <c r="B45" s="22"/>
      <c r="C45" s="30"/>
      <c r="D45" s="31"/>
      <c r="E45" s="30"/>
      <c r="F45" s="31"/>
      <c r="G45" s="30"/>
      <c r="H45" s="31"/>
      <c r="Y45" s="11"/>
    </row>
    <row r="46" spans="1:25" ht="15.75" customHeight="1" x14ac:dyDescent="0.45">
      <c r="B46" s="57"/>
      <c r="C46" s="58"/>
      <c r="D46" s="59"/>
      <c r="E46" s="58"/>
      <c r="F46" s="59"/>
      <c r="G46" s="58"/>
      <c r="H46" s="59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1"/>
    </row>
    <row r="47" spans="1:25" ht="27" customHeight="1" x14ac:dyDescent="0.45">
      <c r="C47" s="30"/>
      <c r="D47" s="31"/>
      <c r="E47" s="30"/>
      <c r="F47" s="31"/>
      <c r="G47" s="30"/>
      <c r="H47" s="31"/>
      <c r="Y47" s="11"/>
    </row>
    <row r="48" spans="1:25" ht="27" customHeight="1" x14ac:dyDescent="0.45">
      <c r="B48" s="90" t="s">
        <v>37</v>
      </c>
      <c r="C48" s="85"/>
      <c r="D48" s="85"/>
      <c r="E48" s="85"/>
      <c r="F48" s="85"/>
      <c r="G48" s="85"/>
      <c r="H48" s="85"/>
      <c r="I48" s="85"/>
      <c r="J48" s="39" t="s">
        <v>0</v>
      </c>
      <c r="K48" s="76">
        <f>E17</f>
        <v>8</v>
      </c>
      <c r="M48" s="39" t="s">
        <v>1</v>
      </c>
      <c r="N48" s="76">
        <f>G17</f>
        <v>18</v>
      </c>
      <c r="P48" s="39" t="s">
        <v>2</v>
      </c>
      <c r="Q48" s="76">
        <f>I17</f>
        <v>0</v>
      </c>
      <c r="Y48" s="11"/>
    </row>
    <row r="49" spans="2:25" ht="27" customHeight="1" x14ac:dyDescent="0.45">
      <c r="B49" s="22"/>
      <c r="C49" s="30"/>
      <c r="D49" s="31"/>
      <c r="E49" s="30"/>
      <c r="F49" s="31"/>
      <c r="G49" s="30"/>
      <c r="H49" s="31"/>
      <c r="J49" s="39"/>
      <c r="K49" s="40"/>
      <c r="M49" s="39"/>
      <c r="N49" s="40"/>
      <c r="P49" s="39"/>
      <c r="Q49" s="40"/>
      <c r="Y49" s="11"/>
    </row>
    <row r="50" spans="2:25" ht="27" customHeight="1" x14ac:dyDescent="0.35">
      <c r="B50" s="71">
        <f>B17*J44/B17</f>
        <v>6.9298245614035086</v>
      </c>
      <c r="C50" s="19" t="s">
        <v>13</v>
      </c>
      <c r="D50" s="23" t="s">
        <v>16</v>
      </c>
      <c r="E50" s="23"/>
      <c r="F50" s="23" t="s">
        <v>6</v>
      </c>
      <c r="G50" s="72">
        <f>J26*J44/B17</f>
        <v>86.622807017543863</v>
      </c>
      <c r="H50" t="s">
        <v>15</v>
      </c>
      <c r="I50" s="29" t="s">
        <v>14</v>
      </c>
      <c r="L50" s="29" t="s">
        <v>4</v>
      </c>
      <c r="M50" s="29"/>
      <c r="N50" s="29"/>
      <c r="O50" s="72">
        <f>M26*J44/B17</f>
        <v>55.438596491228068</v>
      </c>
      <c r="P50" s="29" t="s">
        <v>15</v>
      </c>
      <c r="Q50" s="29" t="s">
        <v>17</v>
      </c>
      <c r="R50" s="29" t="s">
        <v>6</v>
      </c>
      <c r="S50" s="72">
        <f>P26*J44/B17</f>
        <v>62.368421052631575</v>
      </c>
      <c r="T50" s="29" t="s">
        <v>15</v>
      </c>
      <c r="U50" s="29" t="s">
        <v>18</v>
      </c>
      <c r="V50" s="29"/>
      <c r="Y50" s="11"/>
    </row>
    <row r="51" spans="2:25" ht="27" customHeight="1" x14ac:dyDescent="0.45">
      <c r="B51" s="22"/>
      <c r="C51" s="30"/>
      <c r="D51" s="31"/>
      <c r="E51" s="30"/>
      <c r="F51" s="31"/>
      <c r="G51" s="30"/>
      <c r="H51" s="31"/>
      <c r="Y51" s="11"/>
    </row>
    <row r="52" spans="2:25" ht="27" customHeight="1" x14ac:dyDescent="0.45">
      <c r="B52" s="22"/>
      <c r="C52" s="30"/>
      <c r="D52" s="31"/>
      <c r="E52" s="30"/>
      <c r="F52" s="67">
        <f>G50</f>
        <v>86.622807017543863</v>
      </c>
      <c r="G52" s="4" t="s">
        <v>15</v>
      </c>
      <c r="H52" s="50" t="s">
        <v>3</v>
      </c>
      <c r="I52" s="4">
        <v>32</v>
      </c>
      <c r="J52" s="5" t="s">
        <v>26</v>
      </c>
      <c r="K52" s="5"/>
      <c r="L52" s="5" t="s">
        <v>4</v>
      </c>
      <c r="M52" s="5"/>
      <c r="N52" s="5"/>
      <c r="O52" s="69">
        <f>F52*32</f>
        <v>2771.9298245614036</v>
      </c>
      <c r="P52" s="4" t="s">
        <v>34</v>
      </c>
      <c r="Q52" s="4" t="s">
        <v>14</v>
      </c>
      <c r="R52" s="84" t="s">
        <v>35</v>
      </c>
      <c r="S52" s="85"/>
      <c r="T52" s="85"/>
      <c r="U52" s="85"/>
      <c r="V52" s="85"/>
      <c r="W52" s="85"/>
      <c r="X52" s="5"/>
      <c r="Y52" s="11"/>
    </row>
    <row r="53" spans="2:25" ht="27" customHeight="1" x14ac:dyDescent="0.45">
      <c r="B53" s="22"/>
      <c r="C53" s="30"/>
      <c r="D53" s="31"/>
      <c r="E53" s="30"/>
      <c r="F53" s="67">
        <f>O50</f>
        <v>55.438596491228068</v>
      </c>
      <c r="G53" s="4" t="s">
        <v>15</v>
      </c>
      <c r="H53" s="50" t="s">
        <v>3</v>
      </c>
      <c r="I53" s="4">
        <v>44</v>
      </c>
      <c r="J53" s="5" t="s">
        <v>26</v>
      </c>
      <c r="K53" s="5"/>
      <c r="L53" s="5" t="s">
        <v>4</v>
      </c>
      <c r="M53" s="5"/>
      <c r="N53" s="5"/>
      <c r="O53" s="69">
        <f>F53*44</f>
        <v>2439.2982456140348</v>
      </c>
      <c r="P53" s="4" t="s">
        <v>34</v>
      </c>
      <c r="Q53" s="4" t="s">
        <v>17</v>
      </c>
      <c r="R53" s="84" t="s">
        <v>36</v>
      </c>
      <c r="S53" s="85"/>
      <c r="T53" s="85"/>
      <c r="U53" s="85"/>
      <c r="V53" s="85"/>
      <c r="W53" s="85"/>
      <c r="X53" s="5"/>
      <c r="Y53" s="11"/>
    </row>
    <row r="54" spans="2:25" ht="27" customHeight="1" x14ac:dyDescent="0.45">
      <c r="B54" s="22"/>
      <c r="C54" s="30"/>
      <c r="D54" s="31"/>
      <c r="E54" s="30"/>
      <c r="F54" s="67">
        <f>S50</f>
        <v>62.368421052631575</v>
      </c>
      <c r="G54" s="4" t="s">
        <v>15</v>
      </c>
      <c r="H54" s="50" t="s">
        <v>3</v>
      </c>
      <c r="I54" s="4">
        <v>18</v>
      </c>
      <c r="J54" s="5" t="s">
        <v>26</v>
      </c>
      <c r="K54" s="5"/>
      <c r="L54" s="5" t="s">
        <v>4</v>
      </c>
      <c r="M54" s="5"/>
      <c r="N54" s="5"/>
      <c r="O54" s="69">
        <f>F54*18</f>
        <v>1122.6315789473683</v>
      </c>
      <c r="P54" s="4" t="s">
        <v>34</v>
      </c>
      <c r="Q54" s="4" t="s">
        <v>18</v>
      </c>
      <c r="R54" s="84" t="s">
        <v>36</v>
      </c>
      <c r="S54" s="85"/>
      <c r="T54" s="85"/>
      <c r="U54" s="85"/>
      <c r="V54" s="85"/>
      <c r="W54" s="85"/>
      <c r="X54" s="5"/>
      <c r="Y54" s="11"/>
    </row>
    <row r="55" spans="2:25" ht="13.5" customHeight="1" x14ac:dyDescent="0.45">
      <c r="C55" s="2"/>
      <c r="D55" s="3"/>
      <c r="E55" s="2"/>
      <c r="F55" s="3"/>
      <c r="G55" s="2"/>
      <c r="H55" s="51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11"/>
    </row>
    <row r="56" spans="2:25" x14ac:dyDescent="0.25">
      <c r="Y56" s="12"/>
    </row>
    <row r="57" spans="2:25" ht="18.75" x14ac:dyDescent="0.3">
      <c r="F57" s="4" t="s">
        <v>39</v>
      </c>
      <c r="I57" t="s">
        <v>47</v>
      </c>
      <c r="Y57" s="12"/>
    </row>
    <row r="58" spans="2:25" x14ac:dyDescent="0.25">
      <c r="Y58" s="12"/>
    </row>
    <row r="59" spans="2:25" ht="20.25" x14ac:dyDescent="0.35">
      <c r="F59" s="4" t="s">
        <v>14</v>
      </c>
      <c r="H59" s="62">
        <f>F52*24.5</f>
        <v>2122.2587719298244</v>
      </c>
      <c r="I59" s="4" t="s">
        <v>40</v>
      </c>
      <c r="J59" t="s">
        <v>41</v>
      </c>
      <c r="Q59" s="4" t="s">
        <v>44</v>
      </c>
      <c r="U59" s="70">
        <f>(H59/1000)^(1/3)</f>
        <v>1.2850877363280104</v>
      </c>
      <c r="V59" s="4" t="s">
        <v>45</v>
      </c>
      <c r="Y59" s="12"/>
    </row>
    <row r="60" spans="2:25" x14ac:dyDescent="0.25">
      <c r="Y60" s="12"/>
    </row>
    <row r="61" spans="2:25" ht="20.25" x14ac:dyDescent="0.35">
      <c r="F61" s="4" t="s">
        <v>17</v>
      </c>
      <c r="H61" s="62">
        <f>F53*24.5</f>
        <v>1358.2456140350878</v>
      </c>
      <c r="I61" s="4" t="s">
        <v>40</v>
      </c>
      <c r="J61" t="s">
        <v>41</v>
      </c>
      <c r="Q61" s="4" t="s">
        <v>44</v>
      </c>
      <c r="U61" s="70">
        <f>(H61/1000)^(1/3)</f>
        <v>1.107455039551845</v>
      </c>
      <c r="V61" s="4" t="s">
        <v>45</v>
      </c>
      <c r="Y61" s="12"/>
    </row>
    <row r="62" spans="2:25" x14ac:dyDescent="0.25">
      <c r="Y62" s="12"/>
    </row>
    <row r="63" spans="2:25" ht="20.25" x14ac:dyDescent="0.35">
      <c r="F63" s="4" t="s">
        <v>18</v>
      </c>
      <c r="H63" s="62">
        <f>F54*24.5</f>
        <v>1528.0263157894735</v>
      </c>
      <c r="I63" s="4" t="s">
        <v>40</v>
      </c>
      <c r="J63" t="s">
        <v>41</v>
      </c>
      <c r="L63" t="s">
        <v>43</v>
      </c>
      <c r="M63" s="62">
        <f>F54*18</f>
        <v>1122.6315789473683</v>
      </c>
      <c r="N63" t="s">
        <v>33</v>
      </c>
      <c r="O63" t="s">
        <v>42</v>
      </c>
      <c r="Q63" s="4" t="s">
        <v>44</v>
      </c>
      <c r="U63" s="70">
        <f>(H63/1000)^(1/3)</f>
        <v>1.1517996562645496</v>
      </c>
      <c r="V63" s="4" t="s">
        <v>45</v>
      </c>
      <c r="Y63" s="12"/>
    </row>
    <row r="64" spans="2:25" x14ac:dyDescent="0.25">
      <c r="Y64" s="12"/>
    </row>
    <row r="65" spans="2:26" ht="18.75" x14ac:dyDescent="0.3">
      <c r="Q65" t="s">
        <v>46</v>
      </c>
      <c r="U65" s="70">
        <f>(M63/1000000)^(1/3)</f>
        <v>0.10393115447748438</v>
      </c>
      <c r="V65" s="4" t="s">
        <v>45</v>
      </c>
      <c r="Y65" s="12"/>
    </row>
    <row r="66" spans="2:26" ht="18.75" x14ac:dyDescent="0.3">
      <c r="U66" s="70"/>
      <c r="V66" s="4"/>
      <c r="Y66" s="12"/>
    </row>
    <row r="67" spans="2:26" ht="18.75" x14ac:dyDescent="0.3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79"/>
      <c r="V67" s="80"/>
      <c r="W67" s="10"/>
      <c r="X67" s="10"/>
      <c r="Y67" s="12"/>
    </row>
    <row r="68" spans="2:26" ht="18.75" x14ac:dyDescent="0.3">
      <c r="U68" s="70"/>
      <c r="V68" s="4"/>
      <c r="Y68" s="12"/>
    </row>
    <row r="69" spans="2:26" ht="26.25" x14ac:dyDescent="0.45">
      <c r="B69" s="78" t="s">
        <v>53</v>
      </c>
      <c r="C69" s="77"/>
      <c r="D69" s="77"/>
      <c r="E69" s="77"/>
      <c r="F69" s="77"/>
      <c r="G69" s="83">
        <v>890</v>
      </c>
      <c r="H69" s="78" t="s">
        <v>40</v>
      </c>
      <c r="J69" s="39" t="s">
        <v>0</v>
      </c>
      <c r="K69" s="76">
        <f>E17</f>
        <v>8</v>
      </c>
      <c r="M69" s="39" t="s">
        <v>1</v>
      </c>
      <c r="N69" s="76">
        <f>G17</f>
        <v>18</v>
      </c>
      <c r="P69" s="39" t="s">
        <v>2</v>
      </c>
      <c r="Q69" s="76">
        <f>I17</f>
        <v>0</v>
      </c>
      <c r="Y69" s="12"/>
    </row>
    <row r="70" spans="2:26" x14ac:dyDescent="0.25">
      <c r="Y70" s="12"/>
    </row>
    <row r="71" spans="2:26" ht="20.25" x14ac:dyDescent="0.35">
      <c r="F71" s="4" t="s">
        <v>14</v>
      </c>
      <c r="H71" s="82">
        <f>H59*G69</f>
        <v>1888810.3070175438</v>
      </c>
      <c r="I71" s="4" t="s">
        <v>40</v>
      </c>
      <c r="J71" t="s">
        <v>41</v>
      </c>
      <c r="Q71" s="4" t="s">
        <v>44</v>
      </c>
      <c r="U71" s="81">
        <f>(H71/1000)^(1/3)</f>
        <v>12.361261141048695</v>
      </c>
      <c r="V71" s="4" t="s">
        <v>45</v>
      </c>
      <c r="Y71" s="12"/>
    </row>
    <row r="72" spans="2:26" x14ac:dyDescent="0.25">
      <c r="Y72" s="12"/>
    </row>
    <row r="73" spans="2:26" ht="20.25" x14ac:dyDescent="0.35">
      <c r="F73" s="4" t="s">
        <v>17</v>
      </c>
      <c r="H73" s="82">
        <f>H61*G69</f>
        <v>1208838.5964912281</v>
      </c>
      <c r="I73" s="4" t="s">
        <v>40</v>
      </c>
      <c r="J73" t="s">
        <v>41</v>
      </c>
      <c r="Q73" s="4" t="s">
        <v>44</v>
      </c>
      <c r="U73" s="81">
        <f>(H73/1000)^(1/3)</f>
        <v>10.652611925927367</v>
      </c>
      <c r="V73" s="4" t="s">
        <v>45</v>
      </c>
      <c r="Y73" s="12"/>
    </row>
    <row r="74" spans="2:26" x14ac:dyDescent="0.25">
      <c r="Y74" s="12"/>
    </row>
    <row r="75" spans="2:26" ht="20.25" x14ac:dyDescent="0.35">
      <c r="F75" s="4" t="s">
        <v>18</v>
      </c>
      <c r="H75" s="82">
        <f>H63*G69</f>
        <v>1359943.4210526315</v>
      </c>
      <c r="I75" s="4" t="s">
        <v>40</v>
      </c>
      <c r="J75" t="s">
        <v>41</v>
      </c>
      <c r="L75" t="s">
        <v>43</v>
      </c>
      <c r="M75" s="82">
        <f>M63*G69</f>
        <v>999142.10526315786</v>
      </c>
      <c r="N75" t="s">
        <v>33</v>
      </c>
      <c r="O75" t="s">
        <v>42</v>
      </c>
      <c r="Q75" s="4" t="s">
        <v>44</v>
      </c>
      <c r="U75" s="81">
        <f>(H75/1000)^(1/3)</f>
        <v>11.079162870185653</v>
      </c>
      <c r="V75" s="4" t="s">
        <v>45</v>
      </c>
      <c r="Y75" s="12"/>
    </row>
    <row r="76" spans="2:26" x14ac:dyDescent="0.25">
      <c r="Y76" s="12"/>
    </row>
    <row r="77" spans="2:26" ht="18.75" x14ac:dyDescent="0.3">
      <c r="Q77" t="s">
        <v>46</v>
      </c>
      <c r="U77" s="81">
        <f>(M75/1000000)^(1/3)</f>
        <v>0.99971395327279089</v>
      </c>
      <c r="V77" s="4" t="s">
        <v>45</v>
      </c>
      <c r="Y77" s="12"/>
    </row>
    <row r="78" spans="2:26" ht="18.75" x14ac:dyDescent="0.3">
      <c r="U78" s="70"/>
      <c r="V78" s="4"/>
      <c r="Y78" s="12"/>
      <c r="Z78" t="s">
        <v>54</v>
      </c>
    </row>
    <row r="79" spans="2:26" ht="20.25" customHeight="1" x14ac:dyDescent="0.2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2"/>
    </row>
    <row r="80" spans="2:26" x14ac:dyDescent="0.25">
      <c r="Y80" s="12"/>
    </row>
    <row r="81" spans="1:25" x14ac:dyDescent="0.25">
      <c r="Y81" s="12"/>
    </row>
    <row r="82" spans="1:25" x14ac:dyDescent="0.25">
      <c r="Y82" s="12"/>
    </row>
    <row r="83" spans="1:25" x14ac:dyDescent="0.25">
      <c r="Y83" s="12"/>
    </row>
    <row r="84" spans="1:25" x14ac:dyDescent="0.25">
      <c r="Y84" s="12"/>
    </row>
    <row r="85" spans="1:25" x14ac:dyDescent="0.25">
      <c r="Y85" s="12"/>
    </row>
    <row r="86" spans="1:25" x14ac:dyDescent="0.25">
      <c r="Y86" s="12"/>
    </row>
    <row r="87" spans="1:25" x14ac:dyDescent="0.25">
      <c r="Y87" s="12"/>
    </row>
    <row r="88" spans="1:25" x14ac:dyDescent="0.25">
      <c r="Y88" s="12"/>
    </row>
    <row r="89" spans="1:25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</row>
  </sheetData>
  <sheetProtection password="B849" sheet="1" objects="1" scenarios="1" selectLockedCells="1"/>
  <mergeCells count="15">
    <mergeCell ref="B6:X6"/>
    <mergeCell ref="B8:Q8"/>
    <mergeCell ref="C27:M27"/>
    <mergeCell ref="B48:I48"/>
    <mergeCell ref="B19:O19"/>
    <mergeCell ref="B28:L28"/>
    <mergeCell ref="B36:I36"/>
    <mergeCell ref="B13:W13"/>
    <mergeCell ref="B11:W11"/>
    <mergeCell ref="B15:O15"/>
    <mergeCell ref="R52:W52"/>
    <mergeCell ref="R53:W53"/>
    <mergeCell ref="R54:W54"/>
    <mergeCell ref="B42:I42"/>
    <mergeCell ref="B7:X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Ingo</dc:creator>
  <cp:lastModifiedBy>Ingo</cp:lastModifiedBy>
  <dcterms:created xsi:type="dcterms:W3CDTF">2013-11-09T07:24:33Z</dcterms:created>
  <dcterms:modified xsi:type="dcterms:W3CDTF">2013-11-27T19:23:51Z</dcterms:modified>
</cp:coreProperties>
</file>