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28140" windowHeight="11955"/>
  </bookViews>
  <sheets>
    <sheet name="Tabelle1" sheetId="1" r:id="rId1"/>
    <sheet name="Tabelle2" sheetId="2" r:id="rId2"/>
    <sheet name="Tabelle3" sheetId="3" r:id="rId3"/>
  </sheets>
  <calcPr calcId="145621" iterate="1"/>
</workbook>
</file>

<file path=xl/calcChain.xml><?xml version="1.0" encoding="utf-8"?>
<calcChain xmlns="http://schemas.openxmlformats.org/spreadsheetml/2006/main">
  <c r="K53" i="1" l="1"/>
  <c r="K57" i="1" s="1"/>
  <c r="L76" i="1"/>
  <c r="K94" i="1"/>
  <c r="K95" i="1"/>
  <c r="R62" i="1"/>
  <c r="I44" i="1" l="1"/>
  <c r="K59" i="1"/>
  <c r="K96" i="1" l="1"/>
  <c r="J95" i="1"/>
  <c r="J94" i="1"/>
  <c r="J91" i="1"/>
  <c r="K90" i="1"/>
  <c r="J90" i="1"/>
  <c r="K91" i="1"/>
  <c r="K92" i="1" l="1"/>
  <c r="L65" i="1"/>
  <c r="L71" i="1"/>
  <c r="R59" i="1" l="1"/>
  <c r="L75" i="1"/>
  <c r="L77" i="1" s="1"/>
  <c r="K61" i="1"/>
  <c r="L64" i="1"/>
  <c r="L66" i="1" l="1"/>
  <c r="L70" i="1"/>
  <c r="L72" i="1" s="1"/>
</calcChain>
</file>

<file path=xl/sharedStrings.xml><?xml version="1.0" encoding="utf-8"?>
<sst xmlns="http://schemas.openxmlformats.org/spreadsheetml/2006/main" count="78" uniqueCount="63">
  <si>
    <t>31.05.2025 15:27:22</t>
  </si>
  <si>
    <r>
      <t xml:space="preserve">tan 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 xml:space="preserve"> = Gegenkathete/Ankathete</t>
    </r>
  </si>
  <si>
    <r>
      <t xml:space="preserve">Lasse 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 xml:space="preserve"> immer kleiner und damit das Dreieck immer schmaler werden!</t>
    </r>
  </si>
  <si>
    <t>Ankathete</t>
  </si>
  <si>
    <t>(= Radius r)</t>
  </si>
  <si>
    <t>Gegenkathete</t>
  </si>
  <si>
    <t>PI()</t>
  </si>
  <si>
    <r>
      <t>Die Kreiszahl PI (</t>
    </r>
    <r>
      <rPr>
        <sz val="26"/>
        <color theme="1"/>
        <rFont val="Symbol"/>
        <family val="1"/>
        <charset val="2"/>
      </rPr>
      <t>p</t>
    </r>
    <r>
      <rPr>
        <sz val="26"/>
        <color theme="1"/>
        <rFont val="Calibri"/>
        <family val="2"/>
        <scheme val="minor"/>
      </rPr>
      <t>): Eine Annäherung</t>
    </r>
  </si>
  <si>
    <r>
      <t>Gesucht ist die dem Winkel</t>
    </r>
    <r>
      <rPr>
        <sz val="11"/>
        <color theme="1"/>
        <rFont val="Symbol"/>
        <family val="1"/>
        <charset val="2"/>
      </rPr>
      <t xml:space="preserve"> a</t>
    </r>
    <r>
      <rPr>
        <sz val="11"/>
        <color theme="1"/>
        <rFont val="Calibri"/>
        <family val="2"/>
        <scheme val="minor"/>
      </rPr>
      <t xml:space="preserve"> gegenüberliegende Seite, die </t>
    </r>
    <r>
      <rPr>
        <b/>
        <sz val="11"/>
        <color theme="1"/>
        <rFont val="Calibri"/>
        <family val="2"/>
        <scheme val="minor"/>
      </rPr>
      <t>Gegenkathete</t>
    </r>
    <r>
      <rPr>
        <sz val="11"/>
        <color theme="1"/>
        <rFont val="Calibri"/>
        <family val="2"/>
        <scheme val="minor"/>
      </rPr>
      <t>.</t>
    </r>
  </si>
  <si>
    <r>
      <t xml:space="preserve">p </t>
    </r>
    <r>
      <rPr>
        <sz val="18"/>
        <color theme="1"/>
        <rFont val="Calibri"/>
        <family val="2"/>
        <scheme val="minor"/>
      </rPr>
      <t>= U/d</t>
    </r>
    <r>
      <rPr>
        <sz val="18"/>
        <color theme="1"/>
        <rFont val="Symbol"/>
        <family val="1"/>
        <charset val="2"/>
      </rPr>
      <t xml:space="preserve"> </t>
    </r>
  </si>
  <si>
    <t>Die Summe der Gegenkatheten einer wachsenden Zahl immer schmaler werdender Dreiecke nähert sich dem Umfang des Kreises.</t>
  </si>
  <si>
    <r>
      <t xml:space="preserve">Der </t>
    </r>
    <r>
      <rPr>
        <b/>
        <sz val="11"/>
        <color theme="1"/>
        <rFont val="Calibri"/>
        <family val="2"/>
        <scheme val="minor"/>
      </rPr>
      <t>Tangens</t>
    </r>
    <r>
      <rPr>
        <sz val="11"/>
        <color theme="1"/>
        <rFont val="Calibri"/>
        <family val="2"/>
        <scheme val="minor"/>
      </rPr>
      <t xml:space="preserve"> des Winkels 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 xml:space="preserve"> ist das Verhältnis der Gegenkathete zur Ankathete in einem rechtwinkligen Dreieck</t>
    </r>
  </si>
  <si>
    <t>Beispiel:</t>
  </si>
  <si>
    <r>
      <t xml:space="preserve">Der Radius sei 5 und der Winkel 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 xml:space="preserve"> sei 10°</t>
    </r>
  </si>
  <si>
    <r>
      <t xml:space="preserve">Aus tan 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 xml:space="preserve"> = Gegenkathete/Ankathete folgt Gegenkathete = tan 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 xml:space="preserve"> * Ankathete</t>
    </r>
  </si>
  <si>
    <t>10° sind der 36ste Teil eines des Kreises</t>
  </si>
  <si>
    <t>Gegenkathete = '0,17632698 '* 5 =  '0,8816351</t>
  </si>
  <si>
    <r>
      <t xml:space="preserve">Daraus folgt als Näherung an </t>
    </r>
    <r>
      <rPr>
        <sz val="11"/>
        <color theme="1"/>
        <rFont val="Symbol"/>
        <family val="1"/>
        <charset val="2"/>
      </rPr>
      <t>p</t>
    </r>
    <r>
      <rPr>
        <sz val="11"/>
        <color theme="1"/>
        <rFont val="Calibri"/>
        <family val="2"/>
        <scheme val="minor"/>
      </rPr>
      <t xml:space="preserve">  : '31,7388565/(2*5) = 3,1788565…</t>
    </r>
  </si>
  <si>
    <t>Anzahl der Dreiecke</t>
  </si>
  <si>
    <t>=</t>
  </si>
  <si>
    <t>p</t>
  </si>
  <si>
    <t>Der Tangens des Winkels 10° = 0,17632698</t>
  </si>
  <si>
    <t>Abweichung %</t>
  </si>
  <si>
    <t>U (Näherung)</t>
  </si>
  <si>
    <r>
      <t>U=2</t>
    </r>
    <r>
      <rPr>
        <sz val="14"/>
        <color theme="1"/>
        <rFont val="Symbol"/>
        <family val="1"/>
        <charset val="2"/>
      </rPr>
      <t>p</t>
    </r>
    <r>
      <rPr>
        <sz val="14"/>
        <color theme="1"/>
        <rFont val="Calibri"/>
        <family val="2"/>
        <scheme val="minor"/>
      </rPr>
      <t>r</t>
    </r>
  </si>
  <si>
    <r>
      <rPr>
        <sz val="16"/>
        <color theme="1"/>
        <rFont val="Symbol"/>
        <family val="1"/>
        <charset val="2"/>
      </rPr>
      <t>p</t>
    </r>
    <r>
      <rPr>
        <sz val="16"/>
        <color theme="1"/>
        <rFont val="Calibri"/>
        <family val="2"/>
        <scheme val="minor"/>
      </rPr>
      <t xml:space="preserve"> (Näherung)</t>
    </r>
  </si>
  <si>
    <t>Die Summe der 36 Gegenkatheten ist 31,7388565</t>
  </si>
  <si>
    <r>
      <t>Oft reicht es aus, für Pi 3,14 einzusetzen. Wie viele Dreiecke wären nötig, Um auf diese Zahl zu kommen? Wie groß wäre der Winkel</t>
    </r>
    <r>
      <rPr>
        <sz val="11"/>
        <color theme="1"/>
        <rFont val="Symbol"/>
        <family val="1"/>
        <charset val="2"/>
      </rPr>
      <t xml:space="preserve"> a</t>
    </r>
    <r>
      <rPr>
        <sz val="11"/>
        <color theme="1"/>
        <rFont val="Calibri"/>
        <family val="2"/>
        <scheme val="minor"/>
      </rPr>
      <t>?</t>
    </r>
  </si>
  <si>
    <t>Pi bis zur 50sten Nachkommastelle:</t>
  </si>
  <si>
    <t>(WIKIPEDIA)</t>
  </si>
  <si>
    <t>Hängt PI von der Größe des Kreises ab?</t>
  </si>
  <si>
    <t>Grafik: WIKIPEDIA, Petrus3743</t>
  </si>
  <si>
    <t>Umfang</t>
  </si>
  <si>
    <t>Fläche</t>
  </si>
  <si>
    <r>
      <t>2</t>
    </r>
    <r>
      <rPr>
        <sz val="16"/>
        <color theme="1"/>
        <rFont val="Symbol"/>
        <family val="1"/>
        <charset val="2"/>
      </rPr>
      <t>p</t>
    </r>
    <r>
      <rPr>
        <sz val="16"/>
        <color theme="1"/>
        <rFont val="Calibri"/>
        <family val="2"/>
        <scheme val="minor"/>
      </rPr>
      <t>r</t>
    </r>
  </si>
  <si>
    <r>
      <rPr>
        <sz val="16"/>
        <color theme="1"/>
        <rFont val="Symbol"/>
        <family val="1"/>
        <charset val="2"/>
      </rPr>
      <t>p</t>
    </r>
    <r>
      <rPr>
        <sz val="16"/>
        <color theme="1"/>
        <rFont val="Calibri"/>
        <family val="2"/>
        <scheme val="minor"/>
      </rPr>
      <t>r^2</t>
    </r>
  </si>
  <si>
    <t>Radius r</t>
  </si>
  <si>
    <t>Mit dem Wert</t>
  </si>
  <si>
    <r>
      <t xml:space="preserve">Mit </t>
    </r>
    <r>
      <rPr>
        <sz val="11"/>
        <color theme="1"/>
        <rFont val="Symbol"/>
        <family val="1"/>
        <charset val="2"/>
      </rPr>
      <t>p</t>
    </r>
  </si>
  <si>
    <r>
      <t xml:space="preserve">Wie groß ist die Abweichung vom Umfang oder der Fläche des Kreises bei ungenauem </t>
    </r>
    <r>
      <rPr>
        <sz val="18"/>
        <rFont val="Symbol"/>
        <family val="1"/>
        <charset val="2"/>
      </rPr>
      <t>p</t>
    </r>
    <r>
      <rPr>
        <sz val="18"/>
        <rFont val="Calibri"/>
        <family val="2"/>
        <scheme val="minor"/>
      </rPr>
      <t>?</t>
    </r>
  </si>
  <si>
    <t>≈</t>
  </si>
  <si>
    <r>
      <t xml:space="preserve">Die Kreiszahl </t>
    </r>
    <r>
      <rPr>
        <sz val="18"/>
        <color theme="1"/>
        <rFont val="Symbol"/>
        <family val="1"/>
        <charset val="2"/>
      </rPr>
      <t>p</t>
    </r>
    <r>
      <rPr>
        <sz val="18"/>
        <color theme="1"/>
        <rFont val="Calibri"/>
        <family val="2"/>
        <scheme val="minor"/>
      </rPr>
      <t xml:space="preserve"> ist das Verhältnis des Umfangs zum Durchmesser eines Kreises</t>
    </r>
  </si>
  <si>
    <t>Näherung Umfang / Radius*2</t>
  </si>
  <si>
    <t>Ein Kreis kann in viele kleine rechtwinkelige Dreiecke aufgeteilt werden</t>
  </si>
  <si>
    <t>Anzahl Dreiecke x Länge Gegenkathete</t>
  </si>
  <si>
    <t>Er machte das mit Vielecken (Polygonen) die sich aber in Dreiecke zerlegen lassen.</t>
  </si>
  <si>
    <r>
      <t xml:space="preserve">So ähnlich hat sich schon </t>
    </r>
    <r>
      <rPr>
        <b/>
        <sz val="11"/>
        <color theme="1"/>
        <rFont val="Calibri"/>
        <family val="2"/>
        <scheme val="minor"/>
      </rPr>
      <t>Archimedes</t>
    </r>
    <r>
      <rPr>
        <sz val="11"/>
        <color theme="1"/>
        <rFont val="Calibri"/>
        <family val="2"/>
        <scheme val="minor"/>
      </rPr>
      <t xml:space="preserve"> vor mehr als 2000 Jahren im alten Griechenland der Kreiszahl genähert:</t>
    </r>
  </si>
  <si>
    <t>Wie viele Dreiecke wären nötig um  PI  als 3,14159  dazustellen?</t>
  </si>
  <si>
    <r>
      <t xml:space="preserve">EXCEL berechnet  </t>
    </r>
    <r>
      <rPr>
        <sz val="11"/>
        <color theme="1"/>
        <rFont val="Symbol"/>
        <family val="1"/>
        <charset val="2"/>
      </rPr>
      <t>p</t>
    </r>
    <r>
      <rPr>
        <sz val="11"/>
        <color theme="1"/>
        <rFont val="Calibri"/>
        <family val="2"/>
        <scheme val="minor"/>
      </rPr>
      <t xml:space="preserve"> mit Die PI()-Funktion bis zur 14. Nachkommastelle. </t>
    </r>
  </si>
  <si>
    <t>berechnet mit EXCEL PI()</t>
  </si>
  <si>
    <t>Wie viel Dreiecke wären nötig um das so darzustellen?</t>
  </si>
  <si>
    <r>
      <t xml:space="preserve">Winkel </t>
    </r>
    <r>
      <rPr>
        <sz val="14"/>
        <color theme="1"/>
        <rFont val="Symbol"/>
        <family val="1"/>
        <charset val="2"/>
      </rPr>
      <t>a</t>
    </r>
  </si>
  <si>
    <r>
      <t xml:space="preserve">tan </t>
    </r>
    <r>
      <rPr>
        <sz val="14"/>
        <color theme="1"/>
        <rFont val="Symbol"/>
        <family val="1"/>
        <charset val="2"/>
      </rPr>
      <t>a</t>
    </r>
  </si>
  <si>
    <r>
      <t>2</t>
    </r>
    <r>
      <rPr>
        <sz val="14"/>
        <color theme="1"/>
        <rFont val="Symbol"/>
        <family val="1"/>
        <charset val="2"/>
      </rPr>
      <t>p</t>
    </r>
    <r>
      <rPr>
        <sz val="14"/>
        <color theme="1"/>
        <rFont val="Calibri"/>
        <family val="2"/>
        <scheme val="minor"/>
      </rPr>
      <t xml:space="preserve"> = d</t>
    </r>
  </si>
  <si>
    <t>Das ist natürlich noch nicht PI,</t>
  </si>
  <si>
    <t>A (Näherung)</t>
  </si>
  <si>
    <r>
      <t>A=</t>
    </r>
    <r>
      <rPr>
        <sz val="14"/>
        <color theme="1"/>
        <rFont val="Symbol"/>
        <family val="1"/>
        <charset val="2"/>
      </rPr>
      <t>p</t>
    </r>
    <r>
      <rPr>
        <sz val="14"/>
        <color theme="1"/>
        <rFont val="Calibri"/>
        <family val="2"/>
        <scheme val="minor"/>
      </rPr>
      <t>r</t>
    </r>
    <r>
      <rPr>
        <sz val="10"/>
        <color theme="1"/>
        <rFont val="Calibri"/>
        <family val="2"/>
        <scheme val="minor"/>
      </rPr>
      <t>^2</t>
    </r>
  </si>
  <si>
    <r>
      <rPr>
        <sz val="11"/>
        <color rgb="FFFF0000"/>
        <rFont val="Calibri"/>
        <family val="2"/>
        <scheme val="minor"/>
      </rPr>
      <t>Hinweis</t>
    </r>
    <r>
      <rPr>
        <sz val="11"/>
        <color theme="1"/>
        <rFont val="Calibri"/>
        <family val="2"/>
        <scheme val="minor"/>
      </rPr>
      <t>: Längen- und Flächenangaben sind dimensionslos!</t>
    </r>
  </si>
  <si>
    <t>Anzahl Dreiecke x Fläche Dreieck</t>
  </si>
  <si>
    <r>
      <t xml:space="preserve">Die </t>
    </r>
    <r>
      <rPr>
        <b/>
        <sz val="11"/>
        <color theme="1"/>
        <rFont val="Calibri"/>
        <family val="2"/>
        <scheme val="minor"/>
      </rPr>
      <t>Ankathete</t>
    </r>
    <r>
      <rPr>
        <sz val="11"/>
        <color theme="1"/>
        <rFont val="Calibri"/>
        <family val="2"/>
        <scheme val="minor"/>
      </rPr>
      <t xml:space="preserve"> ( = Radius des Kreises) und der </t>
    </r>
    <r>
      <rPr>
        <b/>
        <sz val="11"/>
        <color theme="1"/>
        <rFont val="Calibri"/>
        <family val="2"/>
        <scheme val="minor"/>
      </rPr>
      <t xml:space="preserve">Winkel </t>
    </r>
    <r>
      <rPr>
        <b/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 xml:space="preserve"> im Kreismittelpunkt können frei gewählt werdem.</t>
    </r>
  </si>
  <si>
    <t>Ingo Mennerich, Juni 2026</t>
  </si>
  <si>
    <t>°</t>
  </si>
  <si>
    <t>360° / Winkel der Dreiecke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</si>
</sst>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0000000000000"/>
    <numFmt numFmtId="165" formatCode="0.000000"/>
    <numFmt numFmtId="166" formatCode="0.00000000000"/>
    <numFmt numFmtId="167" formatCode="0.0000000000000"/>
    <numFmt numFmtId="168" formatCode="0.0000000000000000000000"/>
    <numFmt numFmtId="169" formatCode="0.0000000000000000000000000"/>
    <numFmt numFmtId="170" formatCode="0.0000"/>
    <numFmt numFmtId="171" formatCode="0.00000000"/>
    <numFmt numFmtId="172" formatCode="0.000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sz val="16"/>
      <color theme="1"/>
      <name val="Calibri"/>
      <family val="2"/>
      <scheme val="minor"/>
    </font>
    <font>
      <sz val="16"/>
      <color theme="1"/>
      <name val="Symbol"/>
      <family val="1"/>
      <charset val="2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sz val="18"/>
      <color theme="1"/>
      <name val="Symbol"/>
      <family val="1"/>
      <charset val="2"/>
    </font>
    <font>
      <sz val="14"/>
      <color theme="1"/>
      <name val="Symbol"/>
      <family val="1"/>
      <charset val="2"/>
    </font>
    <font>
      <b/>
      <sz val="16"/>
      <color theme="1"/>
      <name val="Calibri"/>
      <family val="2"/>
      <scheme val="minor"/>
    </font>
    <font>
      <b/>
      <sz val="20"/>
      <color theme="1"/>
      <name val="Symbol"/>
      <family val="1"/>
      <charset val="2"/>
    </font>
    <font>
      <sz val="20"/>
      <color theme="1"/>
      <name val="Calibri"/>
      <family val="2"/>
      <scheme val="minor"/>
    </font>
    <font>
      <sz val="20"/>
      <color theme="1"/>
      <name val="Symbol"/>
      <family val="1"/>
      <charset val="2"/>
    </font>
    <font>
      <sz val="18"/>
      <name val="Calibri"/>
      <family val="2"/>
      <scheme val="minor"/>
    </font>
    <font>
      <sz val="18"/>
      <name val="Symbol"/>
      <family val="1"/>
      <charset val="2"/>
    </font>
    <font>
      <sz val="20"/>
      <color theme="1"/>
      <name val="Arial"/>
      <family val="2"/>
    </font>
    <font>
      <sz val="16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6" fillId="0" borderId="0" xfId="0" quotePrefix="1" applyFont="1" applyAlignment="1">
      <alignment horizontal="left"/>
    </xf>
    <xf numFmtId="164" fontId="8" fillId="0" borderId="0" xfId="0" applyNumberFormat="1" applyFont="1" applyAlignment="1">
      <alignment horizontal="right" vertical="center"/>
    </xf>
    <xf numFmtId="164" fontId="9" fillId="0" borderId="0" xfId="0" applyNumberFormat="1" applyFont="1"/>
    <xf numFmtId="0" fontId="10" fillId="0" borderId="0" xfId="0" quotePrefix="1" applyFont="1" applyAlignment="1">
      <alignment horizontal="left"/>
    </xf>
    <xf numFmtId="0" fontId="1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quotePrefix="1" applyFont="1" applyAlignment="1">
      <alignment horizontal="left"/>
    </xf>
    <xf numFmtId="49" fontId="0" fillId="0" borderId="0" xfId="0" applyNumberFormat="1"/>
    <xf numFmtId="49" fontId="0" fillId="0" borderId="0" xfId="0" quotePrefix="1" applyNumberFormat="1" applyAlignment="1">
      <alignment horizontal="left"/>
    </xf>
    <xf numFmtId="0" fontId="1" fillId="0" borderId="0" xfId="0" applyFont="1"/>
    <xf numFmtId="0" fontId="0" fillId="0" borderId="0" xfId="0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167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0" fontId="9" fillId="0" borderId="0" xfId="0" quotePrefix="1" applyFont="1" applyAlignment="1">
      <alignment horizontal="left"/>
    </xf>
    <xf numFmtId="0" fontId="6" fillId="0" borderId="0" xfId="0" applyFont="1"/>
    <xf numFmtId="0" fontId="14" fillId="0" borderId="0" xfId="0" applyFont="1"/>
    <xf numFmtId="0" fontId="15" fillId="0" borderId="0" xfId="0" applyFont="1"/>
    <xf numFmtId="2" fontId="9" fillId="0" borderId="0" xfId="0" applyNumberFormat="1" applyFont="1"/>
    <xf numFmtId="167" fontId="8" fillId="0" borderId="0" xfId="0" applyNumberFormat="1" applyFont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169" fontId="0" fillId="0" borderId="0" xfId="0" applyNumberFormat="1"/>
    <xf numFmtId="0" fontId="16" fillId="0" borderId="0" xfId="0" applyFont="1"/>
    <xf numFmtId="0" fontId="6" fillId="2" borderId="0" xfId="0" applyFont="1" applyFill="1"/>
    <xf numFmtId="0" fontId="17" fillId="0" borderId="0" xfId="0" quotePrefix="1" applyFont="1" applyAlignment="1">
      <alignment horizontal="left" vertical="center"/>
    </xf>
    <xf numFmtId="170" fontId="0" fillId="0" borderId="0" xfId="0" applyNumberFormat="1"/>
    <xf numFmtId="171" fontId="0" fillId="0" borderId="0" xfId="0" applyNumberFormat="1"/>
    <xf numFmtId="164" fontId="0" fillId="0" borderId="0" xfId="0" applyNumberFormat="1"/>
    <xf numFmtId="0" fontId="6" fillId="0" borderId="0" xfId="0" applyFont="1" applyAlignment="1">
      <alignment horizontal="left" vertical="center"/>
    </xf>
    <xf numFmtId="0" fontId="0" fillId="3" borderId="0" xfId="0" applyFill="1"/>
    <xf numFmtId="168" fontId="0" fillId="3" borderId="0" xfId="0" applyNumberFormat="1" applyFill="1"/>
    <xf numFmtId="0" fontId="18" fillId="0" borderId="0" xfId="0" quotePrefix="1" applyFont="1" applyAlignment="1">
      <alignment horizontal="left"/>
    </xf>
    <xf numFmtId="0" fontId="0" fillId="4" borderId="0" xfId="0" applyFill="1"/>
    <xf numFmtId="0" fontId="20" fillId="0" borderId="0" xfId="0" applyFont="1" applyAlignment="1">
      <alignment horizontal="right" vertical="center"/>
    </xf>
    <xf numFmtId="172" fontId="0" fillId="0" borderId="0" xfId="0" applyNumberFormat="1"/>
    <xf numFmtId="164" fontId="21" fillId="0" borderId="0" xfId="0" applyNumberFormat="1" applyFont="1"/>
    <xf numFmtId="0" fontId="9" fillId="0" borderId="0" xfId="0" applyFont="1"/>
    <xf numFmtId="0" fontId="8" fillId="0" borderId="0" xfId="0" applyFont="1"/>
    <xf numFmtId="0" fontId="10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2</xdr:col>
      <xdr:colOff>304800</xdr:colOff>
      <xdr:row>9</xdr:row>
      <xdr:rowOff>114300</xdr:rowOff>
    </xdr:to>
    <xdr:sp macro="" textlink="">
      <xdr:nvSpPr>
        <xdr:cNvPr id="1025" name="AutoShape 1" descr="{\displaystyle \pi =3{,}14159\,26535\,89793\,23846\,26433\,83279\,50288\,41971\,69399\,37510\,\dots }"/>
        <xdr:cNvSpPr>
          <a:spLocks noChangeAspect="1" noChangeArrowheads="1"/>
        </xdr:cNvSpPr>
      </xdr:nvSpPr>
      <xdr:spPr bwMode="auto">
        <a:xfrm>
          <a:off x="1524000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228600</xdr:colOff>
      <xdr:row>16</xdr:row>
      <xdr:rowOff>133351</xdr:rowOff>
    </xdr:from>
    <xdr:to>
      <xdr:col>7</xdr:col>
      <xdr:colOff>409575</xdr:colOff>
      <xdr:row>30</xdr:row>
      <xdr:rowOff>102417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6600" y="5010151"/>
          <a:ext cx="2466975" cy="26360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7</xdr:col>
      <xdr:colOff>215072</xdr:colOff>
      <xdr:row>53</xdr:row>
      <xdr:rowOff>171450</xdr:rowOff>
    </xdr:to>
    <xdr:pic>
      <xdr:nvPicPr>
        <xdr:cNvPr id="12" name="Grafik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782300"/>
          <a:ext cx="5549072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7</xdr:col>
      <xdr:colOff>561238</xdr:colOff>
      <xdr:row>70</xdr:row>
      <xdr:rowOff>257143</xdr:rowOff>
    </xdr:to>
    <xdr:pic>
      <xdr:nvPicPr>
        <xdr:cNvPr id="13" name="Grafik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382875"/>
          <a:ext cx="5895238" cy="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32</xdr:row>
      <xdr:rowOff>6933</xdr:rowOff>
    </xdr:from>
    <xdr:to>
      <xdr:col>4</xdr:col>
      <xdr:colOff>677780</xdr:colOff>
      <xdr:row>45</xdr:row>
      <xdr:rowOff>47625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4375" y="7931733"/>
          <a:ext cx="3011405" cy="2593392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31</xdr:row>
      <xdr:rowOff>133350</xdr:rowOff>
    </xdr:from>
    <xdr:to>
      <xdr:col>7</xdr:col>
      <xdr:colOff>370018</xdr:colOff>
      <xdr:row>45</xdr:row>
      <xdr:rowOff>85725</xdr:rowOff>
    </xdr:to>
    <xdr:pic>
      <xdr:nvPicPr>
        <xdr:cNvPr id="9" name="Grafik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81350" y="7867650"/>
          <a:ext cx="2522668" cy="2695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209550</xdr:colOff>
      <xdr:row>7</xdr:row>
      <xdr:rowOff>114300</xdr:rowOff>
    </xdr:to>
    <xdr:pic>
      <xdr:nvPicPr>
        <xdr:cNvPr id="11" name="Grafik 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1625"/>
          <a:ext cx="32575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tabSelected="1" workbookViewId="0">
      <selection activeCell="L16" sqref="L15:L16"/>
    </sheetView>
  </sheetViews>
  <sheetFormatPr baseColWidth="10" defaultRowHeight="15" x14ac:dyDescent="0.25"/>
  <cols>
    <col min="9" max="9" width="25.85546875" customWidth="1"/>
    <col min="10" max="10" width="17.5703125" customWidth="1"/>
    <col min="11" max="11" width="14.85546875" customWidth="1"/>
    <col min="12" max="12" width="27.5703125" customWidth="1"/>
    <col min="14" max="14" width="31.85546875" customWidth="1"/>
    <col min="15" max="15" width="6.42578125" customWidth="1"/>
    <col min="16" max="16" width="3.140625" customWidth="1"/>
    <col min="18" max="18" width="18.7109375" bestFit="1" customWidth="1"/>
  </cols>
  <sheetData>
    <row r="1" spans="1:18" x14ac:dyDescent="0.25">
      <c r="P1" s="37"/>
    </row>
    <row r="2" spans="1:18" x14ac:dyDescent="0.25">
      <c r="P2" s="37"/>
    </row>
    <row r="3" spans="1:18" x14ac:dyDescent="0.25">
      <c r="P3" s="37"/>
    </row>
    <row r="4" spans="1:18" x14ac:dyDescent="0.25">
      <c r="P4" s="37"/>
    </row>
    <row r="5" spans="1:18" x14ac:dyDescent="0.25">
      <c r="P5" s="37"/>
    </row>
    <row r="6" spans="1:18" x14ac:dyDescent="0.25">
      <c r="P6" s="37"/>
    </row>
    <row r="7" spans="1:18" x14ac:dyDescent="0.25">
      <c r="P7" s="37"/>
      <c r="R7" t="s">
        <v>0</v>
      </c>
    </row>
    <row r="8" spans="1:18" x14ac:dyDescent="0.25">
      <c r="F8" t="s">
        <v>60</v>
      </c>
      <c r="P8" s="37"/>
    </row>
    <row r="9" spans="1:18" x14ac:dyDescent="0.25">
      <c r="P9" s="37"/>
    </row>
    <row r="10" spans="1:18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7"/>
    </row>
    <row r="11" spans="1:18" ht="33.75" x14ac:dyDescent="0.5">
      <c r="A11" s="1" t="s">
        <v>7</v>
      </c>
      <c r="P11" s="37"/>
    </row>
    <row r="12" spans="1:18" x14ac:dyDescent="0.25">
      <c r="J12" s="2" t="s">
        <v>57</v>
      </c>
      <c r="P12" s="37"/>
    </row>
    <row r="13" spans="1:18" x14ac:dyDescent="0.25">
      <c r="P13" s="37"/>
    </row>
    <row r="14" spans="1:18" ht="23.25" x14ac:dyDescent="0.35">
      <c r="C14" s="8"/>
      <c r="E14" s="8"/>
      <c r="P14" s="37"/>
    </row>
    <row r="15" spans="1:18" x14ac:dyDescent="0.25">
      <c r="P15" s="37"/>
    </row>
    <row r="16" spans="1:18" ht="23.25" x14ac:dyDescent="0.35">
      <c r="B16" s="9" t="s">
        <v>9</v>
      </c>
      <c r="D16" s="8" t="s">
        <v>41</v>
      </c>
      <c r="P16" s="37"/>
    </row>
    <row r="17" spans="9:16" x14ac:dyDescent="0.25">
      <c r="P17" s="37"/>
    </row>
    <row r="18" spans="9:16" x14ac:dyDescent="0.25">
      <c r="I18" s="2" t="s">
        <v>46</v>
      </c>
      <c r="P18" s="37"/>
    </row>
    <row r="19" spans="9:16" x14ac:dyDescent="0.25">
      <c r="I19" t="s">
        <v>45</v>
      </c>
      <c r="P19" s="37"/>
    </row>
    <row r="20" spans="9:16" x14ac:dyDescent="0.25">
      <c r="I20" s="2" t="s">
        <v>43</v>
      </c>
      <c r="P20" s="37"/>
    </row>
    <row r="21" spans="9:16" x14ac:dyDescent="0.25">
      <c r="I21" s="2" t="s">
        <v>59</v>
      </c>
      <c r="P21" s="37"/>
    </row>
    <row r="22" spans="9:16" x14ac:dyDescent="0.25">
      <c r="I22" s="2" t="s">
        <v>8</v>
      </c>
      <c r="P22" s="37"/>
    </row>
    <row r="23" spans="9:16" x14ac:dyDescent="0.25">
      <c r="I23" s="2" t="s">
        <v>10</v>
      </c>
      <c r="P23" s="37"/>
    </row>
    <row r="24" spans="9:16" x14ac:dyDescent="0.25">
      <c r="P24" s="37"/>
    </row>
    <row r="25" spans="9:16" x14ac:dyDescent="0.25">
      <c r="I25" s="2" t="s">
        <v>11</v>
      </c>
      <c r="P25" s="37"/>
    </row>
    <row r="26" spans="9:16" x14ac:dyDescent="0.25">
      <c r="I26" s="2" t="s">
        <v>1</v>
      </c>
      <c r="P26" s="37"/>
    </row>
    <row r="27" spans="9:16" x14ac:dyDescent="0.25">
      <c r="P27" s="37"/>
    </row>
    <row r="28" spans="9:16" x14ac:dyDescent="0.25">
      <c r="I28" s="11" t="s">
        <v>12</v>
      </c>
      <c r="P28" s="37"/>
    </row>
    <row r="29" spans="9:16" x14ac:dyDescent="0.25">
      <c r="I29" s="2" t="s">
        <v>13</v>
      </c>
      <c r="P29" s="37"/>
    </row>
    <row r="30" spans="9:16" x14ac:dyDescent="0.25">
      <c r="I30" s="2" t="s">
        <v>21</v>
      </c>
      <c r="L30" s="12"/>
      <c r="P30" s="37"/>
    </row>
    <row r="31" spans="9:16" x14ac:dyDescent="0.25">
      <c r="I31" s="2" t="s">
        <v>14</v>
      </c>
      <c r="P31" s="37"/>
    </row>
    <row r="32" spans="9:16" x14ac:dyDescent="0.25">
      <c r="I32" s="2" t="s">
        <v>16</v>
      </c>
      <c r="P32" s="37"/>
    </row>
    <row r="33" spans="1:16" x14ac:dyDescent="0.25">
      <c r="I33" s="10" t="s">
        <v>15</v>
      </c>
      <c r="P33" s="37"/>
    </row>
    <row r="34" spans="1:16" x14ac:dyDescent="0.25">
      <c r="I34" s="2" t="s">
        <v>26</v>
      </c>
      <c r="P34" s="37"/>
    </row>
    <row r="35" spans="1:16" x14ac:dyDescent="0.25">
      <c r="O35" s="12"/>
      <c r="P35" s="37"/>
    </row>
    <row r="36" spans="1:16" x14ac:dyDescent="0.25">
      <c r="I36" s="2" t="s">
        <v>17</v>
      </c>
      <c r="K36" s="13"/>
      <c r="P36" s="37"/>
    </row>
    <row r="37" spans="1:16" x14ac:dyDescent="0.25">
      <c r="I37" s="2" t="s">
        <v>54</v>
      </c>
      <c r="P37" s="37"/>
    </row>
    <row r="38" spans="1:16" x14ac:dyDescent="0.25">
      <c r="I38" s="2" t="s">
        <v>2</v>
      </c>
      <c r="P38" s="37"/>
    </row>
    <row r="39" spans="1:16" x14ac:dyDescent="0.25">
      <c r="P39" s="37"/>
    </row>
    <row r="40" spans="1:16" x14ac:dyDescent="0.25">
      <c r="I40" t="s">
        <v>30</v>
      </c>
      <c r="P40" s="37"/>
    </row>
    <row r="41" spans="1:16" x14ac:dyDescent="0.25">
      <c r="I41" s="2" t="s">
        <v>27</v>
      </c>
      <c r="P41" s="37"/>
    </row>
    <row r="42" spans="1:16" x14ac:dyDescent="0.25">
      <c r="I42" s="2" t="s">
        <v>47</v>
      </c>
      <c r="P42" s="37"/>
    </row>
    <row r="43" spans="1:16" x14ac:dyDescent="0.25">
      <c r="I43" s="2" t="s">
        <v>48</v>
      </c>
      <c r="P43" s="37"/>
    </row>
    <row r="44" spans="1:16" ht="21" x14ac:dyDescent="0.35">
      <c r="I44" s="40">
        <f>PI()</f>
        <v>3.1415926535897931</v>
      </c>
      <c r="P44" s="37"/>
    </row>
    <row r="45" spans="1:16" x14ac:dyDescent="0.25">
      <c r="I45" s="2" t="s">
        <v>50</v>
      </c>
      <c r="P45" s="37"/>
    </row>
    <row r="46" spans="1:16" x14ac:dyDescent="0.25">
      <c r="P46" s="37"/>
    </row>
    <row r="47" spans="1:16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O47" s="34"/>
      <c r="P47" s="37"/>
    </row>
    <row r="48" spans="1:16" x14ac:dyDescent="0.25">
      <c r="P48" s="37"/>
    </row>
    <row r="49" spans="1:18" x14ac:dyDescent="0.25">
      <c r="P49" s="37"/>
    </row>
    <row r="50" spans="1:18" x14ac:dyDescent="0.25">
      <c r="P50" s="37"/>
    </row>
    <row r="51" spans="1:18" ht="23.25" x14ac:dyDescent="0.35">
      <c r="I51" s="19" t="s">
        <v>51</v>
      </c>
      <c r="K51" s="28">
        <v>3</v>
      </c>
      <c r="L51" s="43" t="s">
        <v>61</v>
      </c>
      <c r="P51" s="37"/>
    </row>
    <row r="52" spans="1:18" x14ac:dyDescent="0.25">
      <c r="P52" s="37"/>
    </row>
    <row r="53" spans="1:18" ht="18.75" x14ac:dyDescent="0.3">
      <c r="I53" s="19" t="s">
        <v>52</v>
      </c>
      <c r="K53" s="14">
        <f>TAN(RADIANS((K51)))</f>
        <v>5.240777928304121E-2</v>
      </c>
      <c r="P53" s="37"/>
      <c r="R53" s="39"/>
    </row>
    <row r="54" spans="1:18" x14ac:dyDescent="0.25">
      <c r="P54" s="37"/>
    </row>
    <row r="55" spans="1:18" ht="21" x14ac:dyDescent="0.35">
      <c r="A55" s="2" t="s">
        <v>31</v>
      </c>
      <c r="I55" s="41" t="s">
        <v>3</v>
      </c>
      <c r="J55" s="2" t="s">
        <v>4</v>
      </c>
      <c r="K55" s="28">
        <v>8</v>
      </c>
      <c r="P55" s="37"/>
    </row>
    <row r="56" spans="1:18" x14ac:dyDescent="0.25">
      <c r="P56" s="37"/>
    </row>
    <row r="57" spans="1:18" ht="18.75" x14ac:dyDescent="0.3">
      <c r="I57" s="41" t="s">
        <v>5</v>
      </c>
      <c r="K57" s="14">
        <f>K55*K53</f>
        <v>0.41926223426432968</v>
      </c>
      <c r="P57" s="37"/>
    </row>
    <row r="58" spans="1:18" x14ac:dyDescent="0.25">
      <c r="P58" s="37"/>
    </row>
    <row r="59" spans="1:18" ht="18.75" x14ac:dyDescent="0.3">
      <c r="I59" s="41" t="s">
        <v>18</v>
      </c>
      <c r="K59" s="42">
        <f>360/K51</f>
        <v>120</v>
      </c>
      <c r="N59" t="s">
        <v>62</v>
      </c>
      <c r="P59" s="37"/>
      <c r="R59">
        <f>K55*K57/2*K59</f>
        <v>201.24587244687825</v>
      </c>
    </row>
    <row r="60" spans="1:18" x14ac:dyDescent="0.25">
      <c r="P60" s="37"/>
    </row>
    <row r="61" spans="1:18" ht="18.75" x14ac:dyDescent="0.3">
      <c r="I61" s="19" t="s">
        <v>53</v>
      </c>
      <c r="K61" s="16">
        <f>K57*K59/K55</f>
        <v>6.2889335139649454</v>
      </c>
      <c r="P61" s="37"/>
    </row>
    <row r="62" spans="1:18" x14ac:dyDescent="0.25">
      <c r="P62" s="37"/>
      <c r="R62">
        <f>PI()*K55^2</f>
        <v>201.06192982974676</v>
      </c>
    </row>
    <row r="63" spans="1:18" ht="21" x14ac:dyDescent="0.35">
      <c r="I63" s="21" t="s">
        <v>32</v>
      </c>
      <c r="P63" s="37"/>
    </row>
    <row r="64" spans="1:18" ht="18.75" x14ac:dyDescent="0.3">
      <c r="I64" s="19" t="s">
        <v>23</v>
      </c>
      <c r="K64" s="15" t="s">
        <v>19</v>
      </c>
      <c r="L64" s="24">
        <f>K59*K57</f>
        <v>50.311468111719563</v>
      </c>
      <c r="N64" s="2" t="s">
        <v>44</v>
      </c>
      <c r="O64" s="25"/>
      <c r="P64" s="37"/>
    </row>
    <row r="65" spans="1:16" ht="18.75" x14ac:dyDescent="0.3">
      <c r="I65" s="19" t="s">
        <v>24</v>
      </c>
      <c r="K65" s="15" t="s">
        <v>19</v>
      </c>
      <c r="L65" s="17">
        <f>2*PI()*K55</f>
        <v>50.26548245743669</v>
      </c>
      <c r="N65" t="s">
        <v>49</v>
      </c>
      <c r="O65" s="23"/>
      <c r="P65" s="37"/>
    </row>
    <row r="66" spans="1:16" ht="18.75" x14ac:dyDescent="0.3">
      <c r="I66" s="19" t="s">
        <v>22</v>
      </c>
      <c r="K66" s="15" t="s">
        <v>19</v>
      </c>
      <c r="L66" s="18">
        <f>(L64-L65)/L65*100</f>
        <v>9.1485552380428131E-2</v>
      </c>
      <c r="P66" s="37"/>
    </row>
    <row r="67" spans="1:16" x14ac:dyDescent="0.25">
      <c r="J67" s="3"/>
      <c r="L67" s="4"/>
      <c r="P67" s="37"/>
    </row>
    <row r="68" spans="1:16" ht="26.25" x14ac:dyDescent="0.4">
      <c r="I68" s="22" t="s">
        <v>20</v>
      </c>
      <c r="P68" s="37"/>
    </row>
    <row r="69" spans="1:16" x14ac:dyDescent="0.25">
      <c r="A69" t="s">
        <v>28</v>
      </c>
      <c r="P69" s="37"/>
    </row>
    <row r="70" spans="1:16" ht="21.75" x14ac:dyDescent="0.35">
      <c r="I70" s="5" t="s">
        <v>25</v>
      </c>
      <c r="K70" s="15" t="s">
        <v>19</v>
      </c>
      <c r="L70" s="6">
        <f>L64/(K55*2)</f>
        <v>3.1444667569824727</v>
      </c>
      <c r="N70" t="s">
        <v>42</v>
      </c>
      <c r="P70" s="37"/>
    </row>
    <row r="71" spans="1:16" ht="21" x14ac:dyDescent="0.35">
      <c r="I71" s="20" t="s">
        <v>6</v>
      </c>
      <c r="K71" s="15" t="s">
        <v>19</v>
      </c>
      <c r="L71" s="7">
        <f>PI()</f>
        <v>3.1415926535897931</v>
      </c>
      <c r="N71" t="s">
        <v>49</v>
      </c>
      <c r="P71" s="37"/>
    </row>
    <row r="72" spans="1:16" ht="21" x14ac:dyDescent="0.35">
      <c r="A72" s="2" t="s">
        <v>29</v>
      </c>
      <c r="I72" s="5" t="s">
        <v>22</v>
      </c>
      <c r="K72" s="15" t="s">
        <v>19</v>
      </c>
      <c r="L72" s="18">
        <f>(L70-L71)/L71*100</f>
        <v>9.1485552380428131E-2</v>
      </c>
      <c r="P72" s="37"/>
    </row>
    <row r="73" spans="1:16" ht="21" x14ac:dyDescent="0.35">
      <c r="A73" s="2"/>
      <c r="I73" s="5"/>
      <c r="K73" s="15"/>
      <c r="L73" s="18"/>
      <c r="P73" s="37"/>
    </row>
    <row r="74" spans="1:16" ht="21" x14ac:dyDescent="0.35">
      <c r="A74" s="2"/>
      <c r="I74" s="21" t="s">
        <v>33</v>
      </c>
      <c r="K74" s="15"/>
      <c r="P74" s="37"/>
    </row>
    <row r="75" spans="1:16" ht="18.75" x14ac:dyDescent="0.3">
      <c r="A75" s="2"/>
      <c r="I75" s="19" t="s">
        <v>55</v>
      </c>
      <c r="K75" s="15"/>
      <c r="L75" s="24">
        <f>K59*K55*K57/2</f>
        <v>201.24587244687825</v>
      </c>
      <c r="N75" s="2" t="s">
        <v>58</v>
      </c>
      <c r="P75" s="37"/>
    </row>
    <row r="76" spans="1:16" ht="18.75" x14ac:dyDescent="0.3">
      <c r="A76" s="2"/>
      <c r="I76" s="19" t="s">
        <v>56</v>
      </c>
      <c r="K76" s="15"/>
      <c r="L76" s="24">
        <f>PI()*K55^2</f>
        <v>201.06192982974676</v>
      </c>
      <c r="N76" t="s">
        <v>49</v>
      </c>
      <c r="P76" s="37"/>
    </row>
    <row r="77" spans="1:16" ht="18.75" x14ac:dyDescent="0.3">
      <c r="A77" s="2"/>
      <c r="I77" s="19" t="s">
        <v>22</v>
      </c>
      <c r="K77" s="15"/>
      <c r="L77" s="18">
        <f>(L75-L76)/L76*100</f>
        <v>9.1485552380428131E-2</v>
      </c>
      <c r="P77" s="37"/>
    </row>
    <row r="78" spans="1:16" ht="21" x14ac:dyDescent="0.35">
      <c r="I78" s="5"/>
      <c r="K78" s="15"/>
      <c r="L78" s="18"/>
      <c r="P78" s="37"/>
    </row>
    <row r="79" spans="1:16" ht="21" x14ac:dyDescent="0.35">
      <c r="I79" s="5"/>
      <c r="K79" s="15"/>
      <c r="L79" s="18"/>
      <c r="P79" s="37"/>
    </row>
    <row r="80" spans="1:16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7"/>
    </row>
    <row r="81" spans="9:16" x14ac:dyDescent="0.25">
      <c r="P81" s="37"/>
    </row>
    <row r="82" spans="9:16" ht="23.25" x14ac:dyDescent="0.35">
      <c r="I82" s="36" t="s">
        <v>39</v>
      </c>
      <c r="P82" s="37"/>
    </row>
    <row r="83" spans="9:16" x14ac:dyDescent="0.25">
      <c r="N83" s="26"/>
      <c r="P83" s="37"/>
    </row>
    <row r="84" spans="9:16" ht="26.25" x14ac:dyDescent="0.35">
      <c r="I84" s="29" t="s">
        <v>20</v>
      </c>
      <c r="J84" s="38" t="s">
        <v>40</v>
      </c>
      <c r="K84" s="28">
        <v>3.14</v>
      </c>
      <c r="P84" s="37"/>
    </row>
    <row r="85" spans="9:16" ht="18.75" x14ac:dyDescent="0.3">
      <c r="L85" s="7"/>
      <c r="P85" s="37"/>
    </row>
    <row r="86" spans="9:16" ht="21" x14ac:dyDescent="0.35">
      <c r="I86" s="20" t="s">
        <v>36</v>
      </c>
      <c r="K86" s="28">
        <v>8</v>
      </c>
      <c r="P86" s="37"/>
    </row>
    <row r="87" spans="9:16" x14ac:dyDescent="0.25">
      <c r="P87" s="37"/>
    </row>
    <row r="88" spans="9:16" x14ac:dyDescent="0.25">
      <c r="P88" s="37"/>
    </row>
    <row r="89" spans="9:16" ht="26.25" x14ac:dyDescent="0.4">
      <c r="I89" s="27" t="s">
        <v>32</v>
      </c>
      <c r="J89" s="33" t="s">
        <v>34</v>
      </c>
      <c r="P89" s="37"/>
    </row>
    <row r="90" spans="9:16" x14ac:dyDescent="0.25">
      <c r="I90" t="s">
        <v>37</v>
      </c>
      <c r="J90" s="14">
        <f>K84</f>
        <v>3.14</v>
      </c>
      <c r="K90" s="31">
        <f>2*K84*K86</f>
        <v>50.24</v>
      </c>
      <c r="P90" s="37"/>
    </row>
    <row r="91" spans="9:16" x14ac:dyDescent="0.25">
      <c r="I91" s="2" t="s">
        <v>38</v>
      </c>
      <c r="J91" s="32">
        <f>PI()</f>
        <v>3.1415926535897931</v>
      </c>
      <c r="K91">
        <f>2*PI()*K86</f>
        <v>50.26548245743669</v>
      </c>
      <c r="P91" s="37"/>
    </row>
    <row r="92" spans="9:16" x14ac:dyDescent="0.25">
      <c r="K92" s="30">
        <f>(K91-K90)/K91*100</f>
        <v>5.0695738289721279E-2</v>
      </c>
      <c r="P92" s="37"/>
    </row>
    <row r="93" spans="9:16" ht="26.25" x14ac:dyDescent="0.4">
      <c r="I93" s="27" t="s">
        <v>33</v>
      </c>
      <c r="J93" s="20" t="s">
        <v>35</v>
      </c>
      <c r="P93" s="37"/>
    </row>
    <row r="94" spans="9:16" x14ac:dyDescent="0.25">
      <c r="I94" t="s">
        <v>37</v>
      </c>
      <c r="J94" s="14">
        <f>K84</f>
        <v>3.14</v>
      </c>
      <c r="K94" s="31">
        <f>K84*K86^2</f>
        <v>200.96</v>
      </c>
      <c r="P94" s="37"/>
    </row>
    <row r="95" spans="9:16" x14ac:dyDescent="0.25">
      <c r="I95" s="2" t="s">
        <v>38</v>
      </c>
      <c r="J95" s="32">
        <f>PI()</f>
        <v>3.1415926535897931</v>
      </c>
      <c r="K95">
        <f>PI()*K86^2</f>
        <v>201.06192982974676</v>
      </c>
      <c r="P95" s="37"/>
    </row>
    <row r="96" spans="9:16" x14ac:dyDescent="0.25">
      <c r="I96" t="s">
        <v>22</v>
      </c>
      <c r="K96" s="30">
        <f>(K95-K94)/K95*100</f>
        <v>5.0695738289721279E-2</v>
      </c>
      <c r="P96" s="37"/>
    </row>
    <row r="97" spans="1:16" x14ac:dyDescent="0.25">
      <c r="P97" s="37"/>
    </row>
    <row r="98" spans="1:16" x14ac:dyDescent="0.25">
      <c r="P98" s="37"/>
    </row>
    <row r="99" spans="1:16" x14ac:dyDescent="0.25">
      <c r="P99" s="37"/>
    </row>
    <row r="100" spans="1:16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</dc:creator>
  <cp:lastModifiedBy>Ingo</cp:lastModifiedBy>
  <dcterms:created xsi:type="dcterms:W3CDTF">2026-06-25T07:50:55Z</dcterms:created>
  <dcterms:modified xsi:type="dcterms:W3CDTF">2026-07-01T17:17:28Z</dcterms:modified>
</cp:coreProperties>
</file>