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0490" windowHeight="8745"/>
  </bookViews>
  <sheets>
    <sheet name="Eingabe und Diagramme" sheetId="1" r:id="rId1"/>
    <sheet name="Berechnung" sheetId="2" r:id="rId2"/>
  </sheets>
  <calcPr calcId="145621"/>
</workbook>
</file>

<file path=xl/calcChain.xml><?xml version="1.0" encoding="utf-8"?>
<calcChain xmlns="http://schemas.openxmlformats.org/spreadsheetml/2006/main">
  <c r="C47" i="1" l="1"/>
  <c r="C31" i="1" l="1"/>
  <c r="C66" i="1" l="1"/>
  <c r="C134" i="1"/>
  <c r="C96" i="1"/>
  <c r="Q33" i="2" l="1"/>
  <c r="C9" i="1" l="1"/>
  <c r="P7" i="2" l="1"/>
  <c r="B45" i="2" s="1"/>
  <c r="E45" i="2"/>
  <c r="G7" i="2" l="1"/>
  <c r="G5" i="2" l="1"/>
  <c r="N45" i="2" l="1"/>
  <c r="W9" i="2" l="1"/>
  <c r="V12" i="2" s="1"/>
  <c r="S5" i="2"/>
  <c r="P5" i="2"/>
  <c r="E7" i="2"/>
  <c r="K7" i="2" s="1"/>
  <c r="V14" i="2" l="1"/>
  <c r="V16" i="2" s="1"/>
  <c r="V17" i="2" s="1"/>
  <c r="C45" i="2"/>
  <c r="U5" i="2"/>
  <c r="Q9" i="2" s="1"/>
  <c r="Q11" i="2" s="1"/>
  <c r="C16" i="2"/>
  <c r="K409" i="2"/>
  <c r="P409" i="2" s="1"/>
  <c r="E409" i="2"/>
  <c r="K408" i="2"/>
  <c r="P408" i="2" s="1"/>
  <c r="E408" i="2"/>
  <c r="K407" i="2"/>
  <c r="P407" i="2" s="1"/>
  <c r="E407" i="2"/>
  <c r="K406" i="2"/>
  <c r="P406" i="2" s="1"/>
  <c r="E406" i="2"/>
  <c r="K405" i="2"/>
  <c r="P405" i="2" s="1"/>
  <c r="E405" i="2"/>
  <c r="K404" i="2"/>
  <c r="P404" i="2" s="1"/>
  <c r="E404" i="2"/>
  <c r="K403" i="2"/>
  <c r="P403" i="2" s="1"/>
  <c r="E403" i="2"/>
  <c r="K402" i="2"/>
  <c r="P402" i="2" s="1"/>
  <c r="E402" i="2"/>
  <c r="K401" i="2"/>
  <c r="P401" i="2" s="1"/>
  <c r="E401" i="2"/>
  <c r="K400" i="2"/>
  <c r="P400" i="2" s="1"/>
  <c r="E400" i="2"/>
  <c r="K399" i="2"/>
  <c r="P399" i="2" s="1"/>
  <c r="E399" i="2"/>
  <c r="K398" i="2"/>
  <c r="P398" i="2" s="1"/>
  <c r="E398" i="2"/>
  <c r="K397" i="2"/>
  <c r="P397" i="2" s="1"/>
  <c r="E397" i="2"/>
  <c r="K396" i="2"/>
  <c r="P396" i="2" s="1"/>
  <c r="E396" i="2"/>
  <c r="K395" i="2"/>
  <c r="P395" i="2" s="1"/>
  <c r="E395" i="2"/>
  <c r="K394" i="2"/>
  <c r="P394" i="2" s="1"/>
  <c r="E394" i="2"/>
  <c r="K393" i="2"/>
  <c r="P393" i="2" s="1"/>
  <c r="E393" i="2"/>
  <c r="K392" i="2"/>
  <c r="P392" i="2" s="1"/>
  <c r="E392" i="2"/>
  <c r="K391" i="2"/>
  <c r="P391" i="2" s="1"/>
  <c r="E391" i="2"/>
  <c r="K390" i="2"/>
  <c r="P390" i="2" s="1"/>
  <c r="E390" i="2"/>
  <c r="K389" i="2"/>
  <c r="P389" i="2" s="1"/>
  <c r="E389" i="2"/>
  <c r="K388" i="2"/>
  <c r="P388" i="2" s="1"/>
  <c r="E388" i="2"/>
  <c r="K387" i="2"/>
  <c r="P387" i="2" s="1"/>
  <c r="E387" i="2"/>
  <c r="K386" i="2"/>
  <c r="P386" i="2" s="1"/>
  <c r="E386" i="2"/>
  <c r="K385" i="2"/>
  <c r="P385" i="2" s="1"/>
  <c r="E385" i="2"/>
  <c r="K384" i="2"/>
  <c r="P384" i="2" s="1"/>
  <c r="E384" i="2"/>
  <c r="K383" i="2"/>
  <c r="P383" i="2" s="1"/>
  <c r="E383" i="2"/>
  <c r="K382" i="2"/>
  <c r="P382" i="2" s="1"/>
  <c r="E382" i="2"/>
  <c r="K381" i="2"/>
  <c r="P381" i="2" s="1"/>
  <c r="E381" i="2"/>
  <c r="K380" i="2"/>
  <c r="P380" i="2" s="1"/>
  <c r="E380" i="2"/>
  <c r="K379" i="2"/>
  <c r="P379" i="2" s="1"/>
  <c r="E379" i="2"/>
  <c r="K378" i="2"/>
  <c r="P378" i="2" s="1"/>
  <c r="E378" i="2"/>
  <c r="K377" i="2"/>
  <c r="P377" i="2" s="1"/>
  <c r="E377" i="2"/>
  <c r="K376" i="2"/>
  <c r="P376" i="2" s="1"/>
  <c r="E376" i="2"/>
  <c r="K375" i="2"/>
  <c r="P375" i="2" s="1"/>
  <c r="E375" i="2"/>
  <c r="K374" i="2"/>
  <c r="P374" i="2" s="1"/>
  <c r="E374" i="2"/>
  <c r="K373" i="2"/>
  <c r="P373" i="2" s="1"/>
  <c r="E373" i="2"/>
  <c r="K372" i="2"/>
  <c r="P372" i="2" s="1"/>
  <c r="E372" i="2"/>
  <c r="K371" i="2"/>
  <c r="P371" i="2" s="1"/>
  <c r="E371" i="2"/>
  <c r="K370" i="2"/>
  <c r="P370" i="2" s="1"/>
  <c r="E370" i="2"/>
  <c r="K369" i="2"/>
  <c r="P369" i="2" s="1"/>
  <c r="E369" i="2"/>
  <c r="K368" i="2"/>
  <c r="P368" i="2" s="1"/>
  <c r="E368" i="2"/>
  <c r="K367" i="2"/>
  <c r="P367" i="2" s="1"/>
  <c r="E367" i="2"/>
  <c r="K366" i="2"/>
  <c r="P366" i="2" s="1"/>
  <c r="E366" i="2"/>
  <c r="K365" i="2"/>
  <c r="P365" i="2" s="1"/>
  <c r="E365" i="2"/>
  <c r="K364" i="2"/>
  <c r="P364" i="2" s="1"/>
  <c r="E364" i="2"/>
  <c r="K363" i="2"/>
  <c r="P363" i="2" s="1"/>
  <c r="E363" i="2"/>
  <c r="K362" i="2"/>
  <c r="P362" i="2" s="1"/>
  <c r="E362" i="2"/>
  <c r="K361" i="2"/>
  <c r="P361" i="2" s="1"/>
  <c r="E361" i="2"/>
  <c r="K360" i="2"/>
  <c r="P360" i="2" s="1"/>
  <c r="E360" i="2"/>
  <c r="K359" i="2"/>
  <c r="P359" i="2" s="1"/>
  <c r="E359" i="2"/>
  <c r="K358" i="2"/>
  <c r="P358" i="2" s="1"/>
  <c r="E358" i="2"/>
  <c r="K357" i="2"/>
  <c r="P357" i="2" s="1"/>
  <c r="E357" i="2"/>
  <c r="K356" i="2"/>
  <c r="P356" i="2" s="1"/>
  <c r="E356" i="2"/>
  <c r="K355" i="2"/>
  <c r="P355" i="2" s="1"/>
  <c r="E355" i="2"/>
  <c r="K354" i="2"/>
  <c r="P354" i="2" s="1"/>
  <c r="E354" i="2"/>
  <c r="K353" i="2"/>
  <c r="P353" i="2" s="1"/>
  <c r="E353" i="2"/>
  <c r="K352" i="2"/>
  <c r="P352" i="2" s="1"/>
  <c r="E352" i="2"/>
  <c r="K351" i="2"/>
  <c r="P351" i="2" s="1"/>
  <c r="E351" i="2"/>
  <c r="K350" i="2"/>
  <c r="P350" i="2" s="1"/>
  <c r="E350" i="2"/>
  <c r="K349" i="2"/>
  <c r="P349" i="2" s="1"/>
  <c r="E349" i="2"/>
  <c r="K348" i="2"/>
  <c r="P348" i="2" s="1"/>
  <c r="E348" i="2"/>
  <c r="K347" i="2"/>
  <c r="P347" i="2" s="1"/>
  <c r="E347" i="2"/>
  <c r="K346" i="2"/>
  <c r="P346" i="2" s="1"/>
  <c r="E346" i="2"/>
  <c r="K345" i="2"/>
  <c r="P345" i="2" s="1"/>
  <c r="E345" i="2"/>
  <c r="K344" i="2"/>
  <c r="P344" i="2" s="1"/>
  <c r="E344" i="2"/>
  <c r="K343" i="2"/>
  <c r="P343" i="2" s="1"/>
  <c r="E343" i="2"/>
  <c r="K342" i="2"/>
  <c r="P342" i="2" s="1"/>
  <c r="E342" i="2"/>
  <c r="K341" i="2"/>
  <c r="P341" i="2" s="1"/>
  <c r="E341" i="2"/>
  <c r="K340" i="2"/>
  <c r="P340" i="2" s="1"/>
  <c r="E340" i="2"/>
  <c r="K339" i="2"/>
  <c r="P339" i="2" s="1"/>
  <c r="E339" i="2"/>
  <c r="K338" i="2"/>
  <c r="P338" i="2" s="1"/>
  <c r="E338" i="2"/>
  <c r="K337" i="2"/>
  <c r="P337" i="2" s="1"/>
  <c r="E337" i="2"/>
  <c r="K336" i="2"/>
  <c r="P336" i="2" s="1"/>
  <c r="E336" i="2"/>
  <c r="K335" i="2"/>
  <c r="P335" i="2" s="1"/>
  <c r="E335" i="2"/>
  <c r="K334" i="2"/>
  <c r="P334" i="2" s="1"/>
  <c r="E334" i="2"/>
  <c r="K333" i="2"/>
  <c r="P333" i="2" s="1"/>
  <c r="E333" i="2"/>
  <c r="K332" i="2"/>
  <c r="P332" i="2" s="1"/>
  <c r="E332" i="2"/>
  <c r="K331" i="2"/>
  <c r="P331" i="2" s="1"/>
  <c r="E331" i="2"/>
  <c r="K330" i="2"/>
  <c r="P330" i="2" s="1"/>
  <c r="E330" i="2"/>
  <c r="K329" i="2"/>
  <c r="P329" i="2" s="1"/>
  <c r="E329" i="2"/>
  <c r="K328" i="2"/>
  <c r="P328" i="2" s="1"/>
  <c r="E328" i="2"/>
  <c r="K327" i="2"/>
  <c r="P327" i="2" s="1"/>
  <c r="E327" i="2"/>
  <c r="K326" i="2"/>
  <c r="P326" i="2" s="1"/>
  <c r="E326" i="2"/>
  <c r="K325" i="2"/>
  <c r="P325" i="2" s="1"/>
  <c r="E325" i="2"/>
  <c r="K324" i="2"/>
  <c r="P324" i="2" s="1"/>
  <c r="E324" i="2"/>
  <c r="K323" i="2"/>
  <c r="P323" i="2" s="1"/>
  <c r="E323" i="2"/>
  <c r="K322" i="2"/>
  <c r="P322" i="2" s="1"/>
  <c r="E322" i="2"/>
  <c r="K321" i="2"/>
  <c r="P321" i="2" s="1"/>
  <c r="E321" i="2"/>
  <c r="K320" i="2"/>
  <c r="P320" i="2" s="1"/>
  <c r="E320" i="2"/>
  <c r="K319" i="2"/>
  <c r="P319" i="2" s="1"/>
  <c r="E319" i="2"/>
  <c r="K318" i="2"/>
  <c r="P318" i="2" s="1"/>
  <c r="E318" i="2"/>
  <c r="K317" i="2"/>
  <c r="P317" i="2" s="1"/>
  <c r="E317" i="2"/>
  <c r="K316" i="2"/>
  <c r="P316" i="2" s="1"/>
  <c r="E316" i="2"/>
  <c r="K315" i="2"/>
  <c r="P315" i="2" s="1"/>
  <c r="E315" i="2"/>
  <c r="K314" i="2"/>
  <c r="P314" i="2" s="1"/>
  <c r="E314" i="2"/>
  <c r="K313" i="2"/>
  <c r="P313" i="2" s="1"/>
  <c r="E313" i="2"/>
  <c r="K312" i="2"/>
  <c r="P312" i="2" s="1"/>
  <c r="E312" i="2"/>
  <c r="K311" i="2"/>
  <c r="P311" i="2" s="1"/>
  <c r="E311" i="2"/>
  <c r="K310" i="2"/>
  <c r="P310" i="2" s="1"/>
  <c r="E310" i="2"/>
  <c r="K309" i="2"/>
  <c r="P309" i="2" s="1"/>
  <c r="E309" i="2"/>
  <c r="K308" i="2"/>
  <c r="P308" i="2" s="1"/>
  <c r="E308" i="2"/>
  <c r="K307" i="2"/>
  <c r="P307" i="2" s="1"/>
  <c r="E307" i="2"/>
  <c r="K306" i="2"/>
  <c r="P306" i="2" s="1"/>
  <c r="E306" i="2"/>
  <c r="K305" i="2"/>
  <c r="P305" i="2" s="1"/>
  <c r="E305" i="2"/>
  <c r="K304" i="2"/>
  <c r="P304" i="2" s="1"/>
  <c r="E304" i="2"/>
  <c r="K303" i="2"/>
  <c r="P303" i="2" s="1"/>
  <c r="E303" i="2"/>
  <c r="K302" i="2"/>
  <c r="P302" i="2" s="1"/>
  <c r="E302" i="2"/>
  <c r="K301" i="2"/>
  <c r="P301" i="2" s="1"/>
  <c r="E301" i="2"/>
  <c r="K300" i="2"/>
  <c r="P300" i="2" s="1"/>
  <c r="E300" i="2"/>
  <c r="K299" i="2"/>
  <c r="P299" i="2" s="1"/>
  <c r="E299" i="2"/>
  <c r="K298" i="2"/>
  <c r="P298" i="2" s="1"/>
  <c r="E298" i="2"/>
  <c r="K297" i="2"/>
  <c r="P297" i="2" s="1"/>
  <c r="E297" i="2"/>
  <c r="K296" i="2"/>
  <c r="P296" i="2" s="1"/>
  <c r="E296" i="2"/>
  <c r="K295" i="2"/>
  <c r="P295" i="2" s="1"/>
  <c r="E295" i="2"/>
  <c r="K294" i="2"/>
  <c r="P294" i="2" s="1"/>
  <c r="E294" i="2"/>
  <c r="K293" i="2"/>
  <c r="P293" i="2" s="1"/>
  <c r="E293" i="2"/>
  <c r="K292" i="2"/>
  <c r="P292" i="2" s="1"/>
  <c r="E292" i="2"/>
  <c r="K291" i="2"/>
  <c r="P291" i="2" s="1"/>
  <c r="E291" i="2"/>
  <c r="K290" i="2"/>
  <c r="P290" i="2" s="1"/>
  <c r="E290" i="2"/>
  <c r="K289" i="2"/>
  <c r="P289" i="2" s="1"/>
  <c r="E289" i="2"/>
  <c r="K288" i="2"/>
  <c r="P288" i="2" s="1"/>
  <c r="E288" i="2"/>
  <c r="K287" i="2"/>
  <c r="P287" i="2" s="1"/>
  <c r="E287" i="2"/>
  <c r="K286" i="2"/>
  <c r="P286" i="2" s="1"/>
  <c r="E286" i="2"/>
  <c r="K285" i="2"/>
  <c r="P285" i="2" s="1"/>
  <c r="E285" i="2"/>
  <c r="K284" i="2"/>
  <c r="P284" i="2" s="1"/>
  <c r="E284" i="2"/>
  <c r="K283" i="2"/>
  <c r="P283" i="2" s="1"/>
  <c r="E283" i="2"/>
  <c r="K282" i="2"/>
  <c r="P282" i="2" s="1"/>
  <c r="E282" i="2"/>
  <c r="K281" i="2"/>
  <c r="P281" i="2" s="1"/>
  <c r="E281" i="2"/>
  <c r="K280" i="2"/>
  <c r="P280" i="2" s="1"/>
  <c r="E280" i="2"/>
  <c r="K279" i="2"/>
  <c r="P279" i="2" s="1"/>
  <c r="E279" i="2"/>
  <c r="K278" i="2"/>
  <c r="P278" i="2" s="1"/>
  <c r="E278" i="2"/>
  <c r="K277" i="2"/>
  <c r="P277" i="2" s="1"/>
  <c r="E277" i="2"/>
  <c r="K276" i="2"/>
  <c r="P276" i="2" s="1"/>
  <c r="E276" i="2"/>
  <c r="K275" i="2"/>
  <c r="P275" i="2" s="1"/>
  <c r="E275" i="2"/>
  <c r="K274" i="2"/>
  <c r="P274" i="2" s="1"/>
  <c r="E274" i="2"/>
  <c r="K273" i="2"/>
  <c r="P273" i="2" s="1"/>
  <c r="E273" i="2"/>
  <c r="K272" i="2"/>
  <c r="P272" i="2" s="1"/>
  <c r="E272" i="2"/>
  <c r="K271" i="2"/>
  <c r="P271" i="2" s="1"/>
  <c r="E271" i="2"/>
  <c r="K270" i="2"/>
  <c r="P270" i="2" s="1"/>
  <c r="E270" i="2"/>
  <c r="K269" i="2"/>
  <c r="P269" i="2" s="1"/>
  <c r="E269" i="2"/>
  <c r="K268" i="2"/>
  <c r="P268" i="2" s="1"/>
  <c r="E268" i="2"/>
  <c r="K267" i="2"/>
  <c r="P267" i="2" s="1"/>
  <c r="E267" i="2"/>
  <c r="K266" i="2"/>
  <c r="P266" i="2" s="1"/>
  <c r="E266" i="2"/>
  <c r="K265" i="2"/>
  <c r="P265" i="2" s="1"/>
  <c r="E265" i="2"/>
  <c r="K264" i="2"/>
  <c r="P264" i="2" s="1"/>
  <c r="E264" i="2"/>
  <c r="K263" i="2"/>
  <c r="P263" i="2" s="1"/>
  <c r="E263" i="2"/>
  <c r="K262" i="2"/>
  <c r="P262" i="2" s="1"/>
  <c r="E262" i="2"/>
  <c r="K261" i="2"/>
  <c r="P261" i="2" s="1"/>
  <c r="E261" i="2"/>
  <c r="K260" i="2"/>
  <c r="P260" i="2" s="1"/>
  <c r="E260" i="2"/>
  <c r="K259" i="2"/>
  <c r="P259" i="2" s="1"/>
  <c r="E259" i="2"/>
  <c r="K258" i="2"/>
  <c r="P258" i="2" s="1"/>
  <c r="E258" i="2"/>
  <c r="K257" i="2"/>
  <c r="P257" i="2" s="1"/>
  <c r="E257" i="2"/>
  <c r="K256" i="2"/>
  <c r="P256" i="2" s="1"/>
  <c r="E256" i="2"/>
  <c r="K255" i="2"/>
  <c r="P255" i="2" s="1"/>
  <c r="E255" i="2"/>
  <c r="K254" i="2"/>
  <c r="P254" i="2" s="1"/>
  <c r="E254" i="2"/>
  <c r="K253" i="2"/>
  <c r="P253" i="2" s="1"/>
  <c r="E253" i="2"/>
  <c r="K252" i="2"/>
  <c r="P252" i="2" s="1"/>
  <c r="E252" i="2"/>
  <c r="K251" i="2"/>
  <c r="P251" i="2" s="1"/>
  <c r="E251" i="2"/>
  <c r="K250" i="2"/>
  <c r="P250" i="2" s="1"/>
  <c r="E250" i="2"/>
  <c r="K249" i="2"/>
  <c r="P249" i="2" s="1"/>
  <c r="E249" i="2"/>
  <c r="K248" i="2"/>
  <c r="P248" i="2" s="1"/>
  <c r="E248" i="2"/>
  <c r="K247" i="2"/>
  <c r="P247" i="2" s="1"/>
  <c r="E247" i="2"/>
  <c r="K246" i="2"/>
  <c r="P246" i="2" s="1"/>
  <c r="E246" i="2"/>
  <c r="K245" i="2"/>
  <c r="P245" i="2" s="1"/>
  <c r="E245" i="2"/>
  <c r="K244" i="2"/>
  <c r="P244" i="2" s="1"/>
  <c r="E244" i="2"/>
  <c r="K243" i="2"/>
  <c r="P243" i="2" s="1"/>
  <c r="E243" i="2"/>
  <c r="K242" i="2"/>
  <c r="P242" i="2" s="1"/>
  <c r="E242" i="2"/>
  <c r="K241" i="2"/>
  <c r="P241" i="2" s="1"/>
  <c r="E241" i="2"/>
  <c r="K240" i="2"/>
  <c r="P240" i="2" s="1"/>
  <c r="E240" i="2"/>
  <c r="K239" i="2"/>
  <c r="P239" i="2" s="1"/>
  <c r="E239" i="2"/>
  <c r="K238" i="2"/>
  <c r="P238" i="2" s="1"/>
  <c r="E238" i="2"/>
  <c r="K237" i="2"/>
  <c r="P237" i="2" s="1"/>
  <c r="E237" i="2"/>
  <c r="K236" i="2"/>
  <c r="P236" i="2" s="1"/>
  <c r="E236" i="2"/>
  <c r="K235" i="2"/>
  <c r="P235" i="2" s="1"/>
  <c r="E235" i="2"/>
  <c r="K234" i="2"/>
  <c r="P234" i="2" s="1"/>
  <c r="E234" i="2"/>
  <c r="K233" i="2"/>
  <c r="P233" i="2" s="1"/>
  <c r="E233" i="2"/>
  <c r="K232" i="2"/>
  <c r="P232" i="2" s="1"/>
  <c r="E232" i="2"/>
  <c r="K231" i="2"/>
  <c r="P231" i="2" s="1"/>
  <c r="E231" i="2"/>
  <c r="K230" i="2"/>
  <c r="P230" i="2" s="1"/>
  <c r="E230" i="2"/>
  <c r="K229" i="2"/>
  <c r="P229" i="2" s="1"/>
  <c r="E229" i="2"/>
  <c r="K228" i="2"/>
  <c r="P228" i="2" s="1"/>
  <c r="E228" i="2"/>
  <c r="K227" i="2"/>
  <c r="P227" i="2" s="1"/>
  <c r="E227" i="2"/>
  <c r="K226" i="2"/>
  <c r="P226" i="2" s="1"/>
  <c r="E226" i="2"/>
  <c r="K225" i="2"/>
  <c r="P225" i="2" s="1"/>
  <c r="E225" i="2"/>
  <c r="K224" i="2"/>
  <c r="P224" i="2" s="1"/>
  <c r="E224" i="2"/>
  <c r="K223" i="2"/>
  <c r="P223" i="2" s="1"/>
  <c r="E223" i="2"/>
  <c r="K222" i="2"/>
  <c r="P222" i="2" s="1"/>
  <c r="E222" i="2"/>
  <c r="K221" i="2"/>
  <c r="P221" i="2" s="1"/>
  <c r="E221" i="2"/>
  <c r="K220" i="2"/>
  <c r="P220" i="2" s="1"/>
  <c r="E220" i="2"/>
  <c r="K219" i="2"/>
  <c r="P219" i="2" s="1"/>
  <c r="E219" i="2"/>
  <c r="K218" i="2"/>
  <c r="P218" i="2" s="1"/>
  <c r="E218" i="2"/>
  <c r="K217" i="2"/>
  <c r="P217" i="2" s="1"/>
  <c r="E217" i="2"/>
  <c r="K216" i="2"/>
  <c r="P216" i="2" s="1"/>
  <c r="E216" i="2"/>
  <c r="K215" i="2"/>
  <c r="P215" i="2" s="1"/>
  <c r="E215" i="2"/>
  <c r="K214" i="2"/>
  <c r="P214" i="2" s="1"/>
  <c r="E214" i="2"/>
  <c r="K213" i="2"/>
  <c r="P213" i="2" s="1"/>
  <c r="E213" i="2"/>
  <c r="K212" i="2"/>
  <c r="P212" i="2" s="1"/>
  <c r="E212" i="2"/>
  <c r="K211" i="2"/>
  <c r="P211" i="2" s="1"/>
  <c r="E211" i="2"/>
  <c r="K210" i="2"/>
  <c r="P210" i="2" s="1"/>
  <c r="E210" i="2"/>
  <c r="K209" i="2"/>
  <c r="P209" i="2" s="1"/>
  <c r="E209" i="2"/>
  <c r="K208" i="2"/>
  <c r="P208" i="2" s="1"/>
  <c r="E208" i="2"/>
  <c r="K207" i="2"/>
  <c r="P207" i="2" s="1"/>
  <c r="E207" i="2"/>
  <c r="K206" i="2"/>
  <c r="P206" i="2" s="1"/>
  <c r="E206" i="2"/>
  <c r="K205" i="2"/>
  <c r="P205" i="2" s="1"/>
  <c r="E205" i="2"/>
  <c r="K204" i="2"/>
  <c r="P204" i="2" s="1"/>
  <c r="E204" i="2"/>
  <c r="K203" i="2"/>
  <c r="P203" i="2" s="1"/>
  <c r="E203" i="2"/>
  <c r="K202" i="2"/>
  <c r="P202" i="2" s="1"/>
  <c r="E202" i="2"/>
  <c r="K201" i="2"/>
  <c r="P201" i="2" s="1"/>
  <c r="E201" i="2"/>
  <c r="K200" i="2"/>
  <c r="P200" i="2" s="1"/>
  <c r="E200" i="2"/>
  <c r="K199" i="2"/>
  <c r="P199" i="2" s="1"/>
  <c r="E199" i="2"/>
  <c r="K198" i="2"/>
  <c r="P198" i="2" s="1"/>
  <c r="E198" i="2"/>
  <c r="K197" i="2"/>
  <c r="P197" i="2" s="1"/>
  <c r="E197" i="2"/>
  <c r="K196" i="2"/>
  <c r="P196" i="2" s="1"/>
  <c r="E196" i="2"/>
  <c r="K195" i="2"/>
  <c r="P195" i="2" s="1"/>
  <c r="E195" i="2"/>
  <c r="K194" i="2"/>
  <c r="P194" i="2" s="1"/>
  <c r="E194" i="2"/>
  <c r="K193" i="2"/>
  <c r="P193" i="2" s="1"/>
  <c r="E193" i="2"/>
  <c r="K192" i="2"/>
  <c r="P192" i="2" s="1"/>
  <c r="E192" i="2"/>
  <c r="K191" i="2"/>
  <c r="P191" i="2" s="1"/>
  <c r="E191" i="2"/>
  <c r="K190" i="2"/>
  <c r="P190" i="2" s="1"/>
  <c r="E190" i="2"/>
  <c r="K189" i="2"/>
  <c r="P189" i="2" s="1"/>
  <c r="E189" i="2"/>
  <c r="K188" i="2"/>
  <c r="P188" i="2" s="1"/>
  <c r="E188" i="2"/>
  <c r="K187" i="2"/>
  <c r="P187" i="2" s="1"/>
  <c r="E187" i="2"/>
  <c r="K186" i="2"/>
  <c r="P186" i="2" s="1"/>
  <c r="E186" i="2"/>
  <c r="K185" i="2"/>
  <c r="P185" i="2" s="1"/>
  <c r="E185" i="2"/>
  <c r="K184" i="2"/>
  <c r="P184" i="2" s="1"/>
  <c r="E184" i="2"/>
  <c r="K183" i="2"/>
  <c r="P183" i="2" s="1"/>
  <c r="E183" i="2"/>
  <c r="K182" i="2"/>
  <c r="P182" i="2" s="1"/>
  <c r="E182" i="2"/>
  <c r="K181" i="2"/>
  <c r="P181" i="2" s="1"/>
  <c r="E181" i="2"/>
  <c r="K180" i="2"/>
  <c r="P180" i="2" s="1"/>
  <c r="E180" i="2"/>
  <c r="K179" i="2"/>
  <c r="P179" i="2" s="1"/>
  <c r="E179" i="2"/>
  <c r="K178" i="2"/>
  <c r="P178" i="2" s="1"/>
  <c r="E178" i="2"/>
  <c r="K177" i="2"/>
  <c r="P177" i="2" s="1"/>
  <c r="E177" i="2"/>
  <c r="K176" i="2"/>
  <c r="P176" i="2" s="1"/>
  <c r="E176" i="2"/>
  <c r="K175" i="2"/>
  <c r="P175" i="2" s="1"/>
  <c r="E175" i="2"/>
  <c r="K174" i="2"/>
  <c r="P174" i="2" s="1"/>
  <c r="E174" i="2"/>
  <c r="K173" i="2"/>
  <c r="P173" i="2" s="1"/>
  <c r="E173" i="2"/>
  <c r="K172" i="2"/>
  <c r="P172" i="2" s="1"/>
  <c r="E172" i="2"/>
  <c r="K171" i="2"/>
  <c r="P171" i="2" s="1"/>
  <c r="E171" i="2"/>
  <c r="K170" i="2"/>
  <c r="P170" i="2" s="1"/>
  <c r="E170" i="2"/>
  <c r="K169" i="2"/>
  <c r="P169" i="2" s="1"/>
  <c r="E169" i="2"/>
  <c r="K168" i="2"/>
  <c r="P168" i="2" s="1"/>
  <c r="E168" i="2"/>
  <c r="K167" i="2"/>
  <c r="P167" i="2" s="1"/>
  <c r="E167" i="2"/>
  <c r="K166" i="2"/>
  <c r="P166" i="2" s="1"/>
  <c r="E166" i="2"/>
  <c r="K165" i="2"/>
  <c r="P165" i="2" s="1"/>
  <c r="E165" i="2"/>
  <c r="K164" i="2"/>
  <c r="P164" i="2" s="1"/>
  <c r="E164" i="2"/>
  <c r="K163" i="2"/>
  <c r="P163" i="2" s="1"/>
  <c r="E163" i="2"/>
  <c r="K162" i="2"/>
  <c r="P162" i="2" s="1"/>
  <c r="E162" i="2"/>
  <c r="K161" i="2"/>
  <c r="P161" i="2" s="1"/>
  <c r="E161" i="2"/>
  <c r="K160" i="2"/>
  <c r="P160" i="2" s="1"/>
  <c r="E160" i="2"/>
  <c r="K159" i="2"/>
  <c r="P159" i="2" s="1"/>
  <c r="E159" i="2"/>
  <c r="K158" i="2"/>
  <c r="P158" i="2" s="1"/>
  <c r="E158" i="2"/>
  <c r="K157" i="2"/>
  <c r="P157" i="2" s="1"/>
  <c r="E157" i="2"/>
  <c r="K156" i="2"/>
  <c r="P156" i="2" s="1"/>
  <c r="E156" i="2"/>
  <c r="K155" i="2"/>
  <c r="P155" i="2" s="1"/>
  <c r="E155" i="2"/>
  <c r="K154" i="2"/>
  <c r="P154" i="2" s="1"/>
  <c r="E154" i="2"/>
  <c r="K153" i="2"/>
  <c r="P153" i="2" s="1"/>
  <c r="E153" i="2"/>
  <c r="K152" i="2"/>
  <c r="P152" i="2" s="1"/>
  <c r="E152" i="2"/>
  <c r="K151" i="2"/>
  <c r="P151" i="2" s="1"/>
  <c r="E151" i="2"/>
  <c r="K150" i="2"/>
  <c r="P150" i="2" s="1"/>
  <c r="E150" i="2"/>
  <c r="K149" i="2"/>
  <c r="P149" i="2" s="1"/>
  <c r="E149" i="2"/>
  <c r="K148" i="2"/>
  <c r="P148" i="2" s="1"/>
  <c r="E148" i="2"/>
  <c r="K147" i="2"/>
  <c r="P147" i="2" s="1"/>
  <c r="E147" i="2"/>
  <c r="K146" i="2"/>
  <c r="P146" i="2" s="1"/>
  <c r="E146" i="2"/>
  <c r="K145" i="2"/>
  <c r="P145" i="2" s="1"/>
  <c r="E145" i="2"/>
  <c r="K144" i="2"/>
  <c r="P144" i="2" s="1"/>
  <c r="E144" i="2"/>
  <c r="K143" i="2"/>
  <c r="P143" i="2" s="1"/>
  <c r="E143" i="2"/>
  <c r="K142" i="2"/>
  <c r="P142" i="2" s="1"/>
  <c r="E142" i="2"/>
  <c r="K141" i="2"/>
  <c r="P141" i="2" s="1"/>
  <c r="E141" i="2"/>
  <c r="K140" i="2"/>
  <c r="P140" i="2" s="1"/>
  <c r="E140" i="2"/>
  <c r="K139" i="2"/>
  <c r="P139" i="2" s="1"/>
  <c r="E139" i="2"/>
  <c r="K138" i="2"/>
  <c r="P138" i="2" s="1"/>
  <c r="E138" i="2"/>
  <c r="K137" i="2"/>
  <c r="P137" i="2" s="1"/>
  <c r="E137" i="2"/>
  <c r="K136" i="2"/>
  <c r="P136" i="2" s="1"/>
  <c r="E136" i="2"/>
  <c r="K135" i="2"/>
  <c r="P135" i="2" s="1"/>
  <c r="E135" i="2"/>
  <c r="K134" i="2"/>
  <c r="P134" i="2" s="1"/>
  <c r="E134" i="2"/>
  <c r="K133" i="2"/>
  <c r="P133" i="2" s="1"/>
  <c r="E133" i="2"/>
  <c r="K132" i="2"/>
  <c r="P132" i="2" s="1"/>
  <c r="E132" i="2"/>
  <c r="K131" i="2"/>
  <c r="P131" i="2" s="1"/>
  <c r="E131" i="2"/>
  <c r="K130" i="2"/>
  <c r="P130" i="2" s="1"/>
  <c r="E130" i="2"/>
  <c r="K129" i="2"/>
  <c r="P129" i="2" s="1"/>
  <c r="E129" i="2"/>
  <c r="K128" i="2"/>
  <c r="P128" i="2" s="1"/>
  <c r="E128" i="2"/>
  <c r="K127" i="2"/>
  <c r="P127" i="2" s="1"/>
  <c r="E127" i="2"/>
  <c r="K126" i="2"/>
  <c r="P126" i="2" s="1"/>
  <c r="E126" i="2"/>
  <c r="K125" i="2"/>
  <c r="P125" i="2" s="1"/>
  <c r="E125" i="2"/>
  <c r="K124" i="2"/>
  <c r="P124" i="2" s="1"/>
  <c r="E124" i="2"/>
  <c r="K123" i="2"/>
  <c r="P123" i="2" s="1"/>
  <c r="E123" i="2"/>
  <c r="K122" i="2"/>
  <c r="P122" i="2" s="1"/>
  <c r="E122" i="2"/>
  <c r="K121" i="2"/>
  <c r="P121" i="2" s="1"/>
  <c r="E121" i="2"/>
  <c r="K120" i="2"/>
  <c r="P120" i="2" s="1"/>
  <c r="E120" i="2"/>
  <c r="K119" i="2"/>
  <c r="P119" i="2" s="1"/>
  <c r="E119" i="2"/>
  <c r="K118" i="2"/>
  <c r="P118" i="2" s="1"/>
  <c r="E118" i="2"/>
  <c r="K117" i="2"/>
  <c r="P117" i="2" s="1"/>
  <c r="E117" i="2"/>
  <c r="K116" i="2"/>
  <c r="P116" i="2" s="1"/>
  <c r="E116" i="2"/>
  <c r="K115" i="2"/>
  <c r="P115" i="2" s="1"/>
  <c r="E115" i="2"/>
  <c r="K114" i="2"/>
  <c r="P114" i="2" s="1"/>
  <c r="E114" i="2"/>
  <c r="K113" i="2"/>
  <c r="P113" i="2" s="1"/>
  <c r="E113" i="2"/>
  <c r="K112" i="2"/>
  <c r="P112" i="2" s="1"/>
  <c r="E112" i="2"/>
  <c r="K111" i="2"/>
  <c r="P111" i="2" s="1"/>
  <c r="E111" i="2"/>
  <c r="K110" i="2"/>
  <c r="P110" i="2" s="1"/>
  <c r="E110" i="2"/>
  <c r="K109" i="2"/>
  <c r="P109" i="2" s="1"/>
  <c r="E109" i="2"/>
  <c r="K108" i="2"/>
  <c r="P108" i="2" s="1"/>
  <c r="E108" i="2"/>
  <c r="K107" i="2"/>
  <c r="P107" i="2" s="1"/>
  <c r="E107" i="2"/>
  <c r="K106" i="2"/>
  <c r="P106" i="2" s="1"/>
  <c r="E106" i="2"/>
  <c r="K105" i="2"/>
  <c r="P105" i="2" s="1"/>
  <c r="E105" i="2"/>
  <c r="K104" i="2"/>
  <c r="P104" i="2" s="1"/>
  <c r="E104" i="2"/>
  <c r="K103" i="2"/>
  <c r="P103" i="2" s="1"/>
  <c r="E103" i="2"/>
  <c r="K102" i="2"/>
  <c r="P102" i="2" s="1"/>
  <c r="E102" i="2"/>
  <c r="K101" i="2"/>
  <c r="P101" i="2" s="1"/>
  <c r="E101" i="2"/>
  <c r="K100" i="2"/>
  <c r="P100" i="2" s="1"/>
  <c r="E100" i="2"/>
  <c r="K99" i="2"/>
  <c r="P99" i="2" s="1"/>
  <c r="E99" i="2"/>
  <c r="K98" i="2"/>
  <c r="P98" i="2" s="1"/>
  <c r="E98" i="2"/>
  <c r="K97" i="2"/>
  <c r="P97" i="2" s="1"/>
  <c r="E97" i="2"/>
  <c r="K96" i="2"/>
  <c r="P96" i="2" s="1"/>
  <c r="E96" i="2"/>
  <c r="K95" i="2"/>
  <c r="P95" i="2" s="1"/>
  <c r="E95" i="2"/>
  <c r="K94" i="2"/>
  <c r="P94" i="2" s="1"/>
  <c r="E94" i="2"/>
  <c r="K93" i="2"/>
  <c r="P93" i="2" s="1"/>
  <c r="E93" i="2"/>
  <c r="K92" i="2"/>
  <c r="P92" i="2" s="1"/>
  <c r="E92" i="2"/>
  <c r="K91" i="2"/>
  <c r="P91" i="2" s="1"/>
  <c r="E91" i="2"/>
  <c r="K90" i="2"/>
  <c r="P90" i="2" s="1"/>
  <c r="E90" i="2"/>
  <c r="K89" i="2"/>
  <c r="P89" i="2" s="1"/>
  <c r="E89" i="2"/>
  <c r="K88" i="2"/>
  <c r="P88" i="2" s="1"/>
  <c r="E88" i="2"/>
  <c r="K87" i="2"/>
  <c r="P87" i="2" s="1"/>
  <c r="E87" i="2"/>
  <c r="K86" i="2"/>
  <c r="P86" i="2" s="1"/>
  <c r="E86" i="2"/>
  <c r="K85" i="2"/>
  <c r="P85" i="2" s="1"/>
  <c r="E85" i="2"/>
  <c r="K84" i="2"/>
  <c r="P84" i="2" s="1"/>
  <c r="E84" i="2"/>
  <c r="K83" i="2"/>
  <c r="P83" i="2" s="1"/>
  <c r="E83" i="2"/>
  <c r="K82" i="2"/>
  <c r="P82" i="2" s="1"/>
  <c r="E82" i="2"/>
  <c r="K81" i="2"/>
  <c r="P81" i="2" s="1"/>
  <c r="E81" i="2"/>
  <c r="K80" i="2"/>
  <c r="P80" i="2" s="1"/>
  <c r="E80" i="2"/>
  <c r="K79" i="2"/>
  <c r="P79" i="2" s="1"/>
  <c r="E79" i="2"/>
  <c r="K78" i="2"/>
  <c r="P78" i="2" s="1"/>
  <c r="E78" i="2"/>
  <c r="K77" i="2"/>
  <c r="P77" i="2" s="1"/>
  <c r="E77" i="2"/>
  <c r="K76" i="2"/>
  <c r="P76" i="2" s="1"/>
  <c r="E76" i="2"/>
  <c r="K75" i="2"/>
  <c r="P75" i="2" s="1"/>
  <c r="E75" i="2"/>
  <c r="K74" i="2"/>
  <c r="P74" i="2" s="1"/>
  <c r="E74" i="2"/>
  <c r="K73" i="2"/>
  <c r="P73" i="2" s="1"/>
  <c r="E73" i="2"/>
  <c r="K72" i="2"/>
  <c r="P72" i="2" s="1"/>
  <c r="E72" i="2"/>
  <c r="K71" i="2"/>
  <c r="P71" i="2" s="1"/>
  <c r="E71" i="2"/>
  <c r="K70" i="2"/>
  <c r="P70" i="2" s="1"/>
  <c r="E70" i="2"/>
  <c r="K69" i="2"/>
  <c r="P69" i="2" s="1"/>
  <c r="E69" i="2"/>
  <c r="K68" i="2"/>
  <c r="P68" i="2" s="1"/>
  <c r="E68" i="2"/>
  <c r="K67" i="2"/>
  <c r="P67" i="2" s="1"/>
  <c r="E67" i="2"/>
  <c r="K66" i="2"/>
  <c r="P66" i="2" s="1"/>
  <c r="E66" i="2"/>
  <c r="K65" i="2"/>
  <c r="P65" i="2" s="1"/>
  <c r="E65" i="2"/>
  <c r="K64" i="2"/>
  <c r="P64" i="2" s="1"/>
  <c r="E64" i="2"/>
  <c r="K63" i="2"/>
  <c r="P63" i="2" s="1"/>
  <c r="E63" i="2"/>
  <c r="K62" i="2"/>
  <c r="P62" i="2" s="1"/>
  <c r="E62" i="2"/>
  <c r="K61" i="2"/>
  <c r="P61" i="2" s="1"/>
  <c r="E61" i="2"/>
  <c r="K60" i="2"/>
  <c r="P60" i="2" s="1"/>
  <c r="E60" i="2"/>
  <c r="K59" i="2"/>
  <c r="P59" i="2" s="1"/>
  <c r="E59" i="2"/>
  <c r="K58" i="2"/>
  <c r="P58" i="2" s="1"/>
  <c r="E58" i="2"/>
  <c r="K57" i="2"/>
  <c r="P57" i="2" s="1"/>
  <c r="E57" i="2"/>
  <c r="K56" i="2"/>
  <c r="P56" i="2" s="1"/>
  <c r="E56" i="2"/>
  <c r="K55" i="2"/>
  <c r="P55" i="2" s="1"/>
  <c r="E55" i="2"/>
  <c r="K54" i="2"/>
  <c r="P54" i="2" s="1"/>
  <c r="E54" i="2"/>
  <c r="K53" i="2"/>
  <c r="P53" i="2" s="1"/>
  <c r="E53" i="2"/>
  <c r="K52" i="2"/>
  <c r="P52" i="2" s="1"/>
  <c r="E52" i="2"/>
  <c r="K51" i="2"/>
  <c r="P51" i="2" s="1"/>
  <c r="E51" i="2"/>
  <c r="K50" i="2"/>
  <c r="P50" i="2" s="1"/>
  <c r="E50" i="2"/>
  <c r="K49" i="2"/>
  <c r="P49" i="2" s="1"/>
  <c r="E49" i="2"/>
  <c r="K48" i="2"/>
  <c r="P48" i="2" s="1"/>
  <c r="E48" i="2"/>
  <c r="K47" i="2"/>
  <c r="P47" i="2" s="1"/>
  <c r="E47" i="2"/>
  <c r="K46" i="2"/>
  <c r="P46" i="2" s="1"/>
  <c r="E46" i="2"/>
  <c r="B46" i="2"/>
  <c r="C46" i="2" s="1"/>
  <c r="Y45" i="2"/>
  <c r="K45" i="2"/>
  <c r="B47" i="2" l="1"/>
  <c r="C47" i="2" s="1"/>
  <c r="N46" i="2"/>
  <c r="T303" i="2"/>
  <c r="C49" i="1"/>
  <c r="Q13" i="2"/>
  <c r="P45" i="2"/>
  <c r="Y46" i="2"/>
  <c r="Q14" i="2" l="1"/>
  <c r="Q15" i="2" s="1"/>
  <c r="C51" i="1" s="1"/>
  <c r="Q17" i="2"/>
  <c r="N47" i="2"/>
  <c r="B48" i="2"/>
  <c r="C48" i="2" s="1"/>
  <c r="Y47" i="2"/>
  <c r="T189" i="2"/>
  <c r="T103" i="2"/>
  <c r="T141" i="2"/>
  <c r="T330" i="2"/>
  <c r="T403" i="2"/>
  <c r="T356" i="2"/>
  <c r="T297" i="2"/>
  <c r="T282" i="2"/>
  <c r="T209" i="2"/>
  <c r="T46" i="2"/>
  <c r="T147" i="2"/>
  <c r="T87" i="2"/>
  <c r="T91" i="2"/>
  <c r="T299" i="2"/>
  <c r="T292" i="2"/>
  <c r="T89" i="2"/>
  <c r="T90" i="2"/>
  <c r="T169" i="2"/>
  <c r="T96" i="2"/>
  <c r="T405" i="2"/>
  <c r="T372" i="2"/>
  <c r="T345" i="2"/>
  <c r="T331" i="2"/>
  <c r="T244" i="2"/>
  <c r="T352" i="2"/>
  <c r="T383" i="2"/>
  <c r="T398" i="2"/>
  <c r="T144" i="2"/>
  <c r="T362" i="2"/>
  <c r="T269" i="2"/>
  <c r="T116" i="2"/>
  <c r="T224" i="2"/>
  <c r="T367" i="2"/>
  <c r="T253" i="2"/>
  <c r="T100" i="2"/>
  <c r="T208" i="2"/>
  <c r="T379" i="2"/>
  <c r="T173" i="2"/>
  <c r="T276" i="2"/>
  <c r="T99" i="2"/>
  <c r="T392" i="2"/>
  <c r="T128" i="2"/>
  <c r="T409" i="2"/>
  <c r="T287" i="2"/>
  <c r="T394" i="2"/>
  <c r="T382" i="2"/>
  <c r="T313" i="2"/>
  <c r="T342" i="2"/>
  <c r="T395" i="2"/>
  <c r="T125" i="2"/>
  <c r="T228" i="2"/>
  <c r="T314" i="2"/>
  <c r="T336" i="2"/>
  <c r="T80" i="2"/>
  <c r="T265" i="2"/>
  <c r="T231" i="2"/>
  <c r="T226" i="2"/>
  <c r="T182" i="2"/>
  <c r="T203" i="2"/>
  <c r="T317" i="2"/>
  <c r="T61" i="2"/>
  <c r="T164" i="2"/>
  <c r="T122" i="2"/>
  <c r="T272" i="2"/>
  <c r="T107" i="2"/>
  <c r="T81" i="2"/>
  <c r="T159" i="2"/>
  <c r="T369" i="2"/>
  <c r="T166" i="2"/>
  <c r="T247" i="2"/>
  <c r="T298" i="2"/>
  <c r="T355" i="2"/>
  <c r="T301" i="2"/>
  <c r="T404" i="2"/>
  <c r="T148" i="2"/>
  <c r="T74" i="2"/>
  <c r="T256" i="2"/>
  <c r="T59" i="2"/>
  <c r="T408" i="2"/>
  <c r="T143" i="2"/>
  <c r="T329" i="2"/>
  <c r="T246" i="2"/>
  <c r="T307" i="2"/>
  <c r="T349" i="2"/>
  <c r="T309" i="2"/>
  <c r="T181" i="2"/>
  <c r="T53" i="2"/>
  <c r="T284" i="2"/>
  <c r="T156" i="2"/>
  <c r="T123" i="2"/>
  <c r="T98" i="2"/>
  <c r="T57" i="2"/>
  <c r="T264" i="2"/>
  <c r="T136" i="2"/>
  <c r="T83" i="2"/>
  <c r="T66" i="2"/>
  <c r="T65" i="2"/>
  <c r="T295" i="2"/>
  <c r="T151" i="2"/>
  <c r="T45" i="2"/>
  <c r="AA45" i="2" s="1"/>
  <c r="T353" i="2"/>
  <c r="T390" i="2"/>
  <c r="T198" i="2"/>
  <c r="T389" i="2"/>
  <c r="T267" i="2"/>
  <c r="T363" i="2"/>
  <c r="T245" i="2"/>
  <c r="T117" i="2"/>
  <c r="T348" i="2"/>
  <c r="T220" i="2"/>
  <c r="T92" i="2"/>
  <c r="T290" i="2"/>
  <c r="T273" i="2"/>
  <c r="T328" i="2"/>
  <c r="T200" i="2"/>
  <c r="T72" i="2"/>
  <c r="T258" i="2"/>
  <c r="T241" i="2"/>
  <c r="T359" i="2"/>
  <c r="T223" i="2"/>
  <c r="T79" i="2"/>
  <c r="T202" i="2"/>
  <c r="T145" i="2"/>
  <c r="T318" i="2"/>
  <c r="T86" i="2"/>
  <c r="T118" i="2"/>
  <c r="T243" i="2"/>
  <c r="T365" i="2"/>
  <c r="T315" i="2"/>
  <c r="T237" i="2"/>
  <c r="T109" i="2"/>
  <c r="T340" i="2"/>
  <c r="T212" i="2"/>
  <c r="T84" i="2"/>
  <c r="T266" i="2"/>
  <c r="T249" i="2"/>
  <c r="T320" i="2"/>
  <c r="T192" i="2"/>
  <c r="T64" i="2"/>
  <c r="T234" i="2"/>
  <c r="T225" i="2"/>
  <c r="T351" i="2"/>
  <c r="T215" i="2"/>
  <c r="T63" i="2"/>
  <c r="T178" i="2"/>
  <c r="T121" i="2"/>
  <c r="T270" i="2"/>
  <c r="T78" i="2"/>
  <c r="T326" i="2"/>
  <c r="T373" i="2"/>
  <c r="T357" i="2"/>
  <c r="T333" i="2"/>
  <c r="T205" i="2"/>
  <c r="T77" i="2"/>
  <c r="T308" i="2"/>
  <c r="T180" i="2"/>
  <c r="T52" i="2"/>
  <c r="T170" i="2"/>
  <c r="T137" i="2"/>
  <c r="T288" i="2"/>
  <c r="T160" i="2"/>
  <c r="T155" i="2"/>
  <c r="T138" i="2"/>
  <c r="T129" i="2"/>
  <c r="T319" i="2"/>
  <c r="T175" i="2"/>
  <c r="T139" i="2"/>
  <c r="T82" i="2"/>
  <c r="T384" i="2"/>
  <c r="T254" i="2"/>
  <c r="T371" i="2"/>
  <c r="T275" i="2"/>
  <c r="T387" i="2"/>
  <c r="T397" i="2"/>
  <c r="T325" i="2"/>
  <c r="T261" i="2"/>
  <c r="T197" i="2"/>
  <c r="T133" i="2"/>
  <c r="T69" i="2"/>
  <c r="T364" i="2"/>
  <c r="T300" i="2"/>
  <c r="T236" i="2"/>
  <c r="T172" i="2"/>
  <c r="T108" i="2"/>
  <c r="T171" i="2"/>
  <c r="T338" i="2"/>
  <c r="T146" i="2"/>
  <c r="T321" i="2"/>
  <c r="T113" i="2"/>
  <c r="T344" i="2"/>
  <c r="T280" i="2"/>
  <c r="T216" i="2"/>
  <c r="T152" i="2"/>
  <c r="T88" i="2"/>
  <c r="T131" i="2"/>
  <c r="T306" i="2"/>
  <c r="T114" i="2"/>
  <c r="T289" i="2"/>
  <c r="T105" i="2"/>
  <c r="T375" i="2"/>
  <c r="T311" i="2"/>
  <c r="T239" i="2"/>
  <c r="T167" i="2"/>
  <c r="T95" i="2"/>
  <c r="T115" i="2"/>
  <c r="T274" i="2"/>
  <c r="T393" i="2"/>
  <c r="T193" i="2"/>
  <c r="T406" i="2"/>
  <c r="T334" i="2"/>
  <c r="T262" i="2"/>
  <c r="T190" i="2"/>
  <c r="T102" i="2"/>
  <c r="T230" i="2"/>
  <c r="T70" i="2"/>
  <c r="T235" i="2"/>
  <c r="T381" i="2"/>
  <c r="T323" i="2"/>
  <c r="T219" i="2"/>
  <c r="T251" i="2"/>
  <c r="T293" i="2"/>
  <c r="T229" i="2"/>
  <c r="T165" i="2"/>
  <c r="T101" i="2"/>
  <c r="T396" i="2"/>
  <c r="T332" i="2"/>
  <c r="T268" i="2"/>
  <c r="T204" i="2"/>
  <c r="T140" i="2"/>
  <c r="T76" i="2"/>
  <c r="T75" i="2"/>
  <c r="T242" i="2"/>
  <c r="T58" i="2"/>
  <c r="T217" i="2"/>
  <c r="T376" i="2"/>
  <c r="T312" i="2"/>
  <c r="T248" i="2"/>
  <c r="T184" i="2"/>
  <c r="T120" i="2"/>
  <c r="T56" i="2"/>
  <c r="T402" i="2"/>
  <c r="T210" i="2"/>
  <c r="T385" i="2"/>
  <c r="T201" i="2"/>
  <c r="T407" i="2"/>
  <c r="T343" i="2"/>
  <c r="T279" i="2"/>
  <c r="T207" i="2"/>
  <c r="T127" i="2"/>
  <c r="T55" i="2"/>
  <c r="T370" i="2"/>
  <c r="T154" i="2"/>
  <c r="T305" i="2"/>
  <c r="T97" i="2"/>
  <c r="T374" i="2"/>
  <c r="T294" i="2"/>
  <c r="T222" i="2"/>
  <c r="T142" i="2"/>
  <c r="T62" i="2"/>
  <c r="T310" i="2"/>
  <c r="T150" i="2"/>
  <c r="T291" i="2"/>
  <c r="T227" i="2"/>
  <c r="T259" i="2"/>
  <c r="T339" i="2"/>
  <c r="T187" i="2"/>
  <c r="T285" i="2"/>
  <c r="T221" i="2"/>
  <c r="T157" i="2"/>
  <c r="T93" i="2"/>
  <c r="T388" i="2"/>
  <c r="T324" i="2"/>
  <c r="T260" i="2"/>
  <c r="T196" i="2"/>
  <c r="T132" i="2"/>
  <c r="T68" i="2"/>
  <c r="T51" i="2"/>
  <c r="T218" i="2"/>
  <c r="T401" i="2"/>
  <c r="T185" i="2"/>
  <c r="T368" i="2"/>
  <c r="T304" i="2"/>
  <c r="T240" i="2"/>
  <c r="T176" i="2"/>
  <c r="T112" i="2"/>
  <c r="T48" i="2"/>
  <c r="T378" i="2"/>
  <c r="T186" i="2"/>
  <c r="T361" i="2"/>
  <c r="T177" i="2"/>
  <c r="T399" i="2"/>
  <c r="T335" i="2"/>
  <c r="T271" i="2"/>
  <c r="T191" i="2"/>
  <c r="T119" i="2"/>
  <c r="T47" i="2"/>
  <c r="T346" i="2"/>
  <c r="T130" i="2"/>
  <c r="T281" i="2"/>
  <c r="T73" i="2"/>
  <c r="T358" i="2"/>
  <c r="T286" i="2"/>
  <c r="T214" i="2"/>
  <c r="T134" i="2"/>
  <c r="T54" i="2"/>
  <c r="T283" i="2"/>
  <c r="T347" i="2"/>
  <c r="T195" i="2"/>
  <c r="T211" i="2"/>
  <c r="T341" i="2"/>
  <c r="T277" i="2"/>
  <c r="T213" i="2"/>
  <c r="T149" i="2"/>
  <c r="T85" i="2"/>
  <c r="T380" i="2"/>
  <c r="T316" i="2"/>
  <c r="T252" i="2"/>
  <c r="T188" i="2"/>
  <c r="T124" i="2"/>
  <c r="T60" i="2"/>
  <c r="T386" i="2"/>
  <c r="T194" i="2"/>
  <c r="T377" i="2"/>
  <c r="T161" i="2"/>
  <c r="T360" i="2"/>
  <c r="T296" i="2"/>
  <c r="T232" i="2"/>
  <c r="T168" i="2"/>
  <c r="T104" i="2"/>
  <c r="T179" i="2"/>
  <c r="T354" i="2"/>
  <c r="T162" i="2"/>
  <c r="T337" i="2"/>
  <c r="T153" i="2"/>
  <c r="T391" i="2"/>
  <c r="T327" i="2"/>
  <c r="T255" i="2"/>
  <c r="T183" i="2"/>
  <c r="T111" i="2"/>
  <c r="T163" i="2"/>
  <c r="T322" i="2"/>
  <c r="T106" i="2"/>
  <c r="T257" i="2"/>
  <c r="T400" i="2"/>
  <c r="T350" i="2"/>
  <c r="T278" i="2"/>
  <c r="T206" i="2"/>
  <c r="T126" i="2"/>
  <c r="T158" i="2"/>
  <c r="T94" i="2"/>
  <c r="T263" i="2"/>
  <c r="T199" i="2"/>
  <c r="T135" i="2"/>
  <c r="T71" i="2"/>
  <c r="T67" i="2"/>
  <c r="T250" i="2"/>
  <c r="T50" i="2"/>
  <c r="T233" i="2"/>
  <c r="T49" i="2"/>
  <c r="T366" i="2"/>
  <c r="T302" i="2"/>
  <c r="T238" i="2"/>
  <c r="T174" i="2"/>
  <c r="T110" i="2"/>
  <c r="C56" i="1" l="1"/>
  <c r="Y48" i="2"/>
  <c r="B49" i="2"/>
  <c r="C49" i="2" s="1"/>
  <c r="N48" i="2"/>
  <c r="Y49" i="2" l="1"/>
  <c r="N49" i="2"/>
  <c r="B50" i="2"/>
  <c r="C50" i="2" s="1"/>
  <c r="N50" i="2" l="1"/>
  <c r="Y50" i="2"/>
  <c r="B51" i="2"/>
  <c r="C51" i="2" s="1"/>
  <c r="Y51" i="2" l="1"/>
  <c r="B52" i="2"/>
  <c r="C52" i="2" s="1"/>
  <c r="N51" i="2"/>
  <c r="Y52" i="2" l="1"/>
  <c r="B53" i="2"/>
  <c r="C53" i="2" s="1"/>
  <c r="N52" i="2"/>
  <c r="AA408" i="2"/>
  <c r="AA364" i="2"/>
  <c r="AA392" i="2"/>
  <c r="AA403" i="2"/>
  <c r="AA395" i="2"/>
  <c r="AA347" i="2"/>
  <c r="AA379" i="2"/>
  <c r="AA369" i="2"/>
  <c r="AA362" i="2"/>
  <c r="AA339" i="2"/>
  <c r="AA387" i="2"/>
  <c r="AA372" i="2"/>
  <c r="AA359" i="2"/>
  <c r="AA355" i="2"/>
  <c r="AA353" i="2"/>
  <c r="AA334" i="2"/>
  <c r="AA308" i="2"/>
  <c r="AA319" i="2"/>
  <c r="AA376" i="2"/>
  <c r="AA266" i="2"/>
  <c r="AA250" i="2"/>
  <c r="AA345" i="2"/>
  <c r="AA343" i="2"/>
  <c r="AA321" i="2"/>
  <c r="AA313" i="2"/>
  <c r="AA306" i="2"/>
  <c r="AA316" i="2"/>
  <c r="AA258" i="2"/>
  <c r="AA255" i="2"/>
  <c r="AA248" i="2"/>
  <c r="AA246" i="2"/>
  <c r="AA290" i="2"/>
  <c r="AA304" i="2"/>
  <c r="AA227" i="2"/>
  <c r="AA222" i="2"/>
  <c r="AA281" i="2"/>
  <c r="AA212" i="2"/>
  <c r="AA210" i="2"/>
  <c r="AA168" i="2"/>
  <c r="AA274" i="2"/>
  <c r="AA126" i="2"/>
  <c r="AA177" i="2"/>
  <c r="AA158" i="2"/>
  <c r="AA99" i="2"/>
  <c r="AA150" i="2"/>
  <c r="AA62" i="2"/>
  <c r="AA262" i="2"/>
  <c r="AA124" i="2"/>
  <c r="AA122" i="2"/>
  <c r="AA115" i="2"/>
  <c r="AA191" i="2"/>
  <c r="AA189" i="2"/>
  <c r="AA155" i="2"/>
  <c r="AA134" i="2"/>
  <c r="AA272" i="2"/>
  <c r="AA218" i="2"/>
  <c r="AA182" i="2"/>
  <c r="AA167" i="2"/>
  <c r="AA142" i="2"/>
  <c r="AA264" i="2"/>
  <c r="AA108" i="2"/>
  <c r="AA76" i="2"/>
  <c r="AA297" i="2"/>
  <c r="AA146" i="2"/>
  <c r="AA92" i="2"/>
  <c r="AA83" i="2"/>
  <c r="AA139" i="2"/>
  <c r="AA67" i="2"/>
  <c r="AA56" i="2"/>
  <c r="AA48" i="2"/>
  <c r="AA118" i="2"/>
  <c r="AA148" i="2"/>
  <c r="AA263" i="2"/>
  <c r="AA114" i="2"/>
  <c r="AA91" i="2"/>
  <c r="AA66" i="2"/>
  <c r="AA237" i="2"/>
  <c r="AA123" i="2"/>
  <c r="AA228" i="2"/>
  <c r="AA120" i="2"/>
  <c r="AA176" i="2"/>
  <c r="AA327" i="2"/>
  <c r="AA231" i="2"/>
  <c r="AA93" i="2"/>
  <c r="AA59" i="2"/>
  <c r="AA112" i="2"/>
  <c r="AA138" i="2"/>
  <c r="AA136" i="2"/>
  <c r="AA175" i="2"/>
  <c r="AA208" i="2"/>
  <c r="AA338" i="2"/>
  <c r="AA149" i="2"/>
  <c r="AA79" i="2"/>
  <c r="AA101" i="2"/>
  <c r="AA180" i="2"/>
  <c r="AA358" i="2"/>
  <c r="AA251" i="2"/>
  <c r="AA309" i="2"/>
  <c r="AA199" i="2"/>
  <c r="AA217" i="2"/>
  <c r="AA259" i="2"/>
  <c r="AA203" i="2"/>
  <c r="AA307" i="2"/>
  <c r="AA286" i="2"/>
  <c r="AA324" i="2"/>
  <c r="AA317" i="2"/>
  <c r="AA282" i="2"/>
  <c r="AA397" i="2"/>
  <c r="AA401" i="2"/>
  <c r="AA330" i="2"/>
  <c r="AA348" i="2"/>
  <c r="AA368" i="2"/>
  <c r="AA340" i="2"/>
  <c r="AA385" i="2"/>
  <c r="AA380" i="2"/>
  <c r="AA356" i="2"/>
  <c r="AA367" i="2"/>
  <c r="AA400" i="2"/>
  <c r="AA404" i="2"/>
  <c r="AA46" i="2"/>
  <c r="AA75" i="2"/>
  <c r="AA71" i="2"/>
  <c r="AA98" i="2"/>
  <c r="AA187" i="2"/>
  <c r="AA49" i="2"/>
  <c r="AA143" i="2"/>
  <c r="AA184" i="2"/>
  <c r="AA239" i="2"/>
  <c r="AA302" i="2"/>
  <c r="AA331" i="2"/>
  <c r="AA386" i="2"/>
  <c r="AA381" i="2"/>
  <c r="AA121" i="2"/>
  <c r="AA147" i="2"/>
  <c r="AA51" i="2"/>
  <c r="AA73" i="2"/>
  <c r="AA151" i="2"/>
  <c r="AA78" i="2"/>
  <c r="AA140" i="2"/>
  <c r="AA173" i="2"/>
  <c r="AA69" i="2"/>
  <c r="AA249" i="2"/>
  <c r="AA406" i="2"/>
  <c r="AA86" i="2"/>
  <c r="AA102" i="2"/>
  <c r="AA220" i="2"/>
  <c r="AA100" i="2"/>
  <c r="AA202" i="2"/>
  <c r="AA275" i="2"/>
  <c r="AA241" i="2"/>
  <c r="AA271" i="2"/>
  <c r="AA260" i="2"/>
  <c r="AA289" i="2"/>
  <c r="AA323" i="2"/>
  <c r="AA388" i="2"/>
  <c r="AA87" i="2"/>
  <c r="AA162" i="2"/>
  <c r="AA55" i="2"/>
  <c r="AA213" i="2"/>
  <c r="AA58" i="2"/>
  <c r="AA89" i="2"/>
  <c r="AA144" i="2"/>
  <c r="AA238" i="2"/>
  <c r="AA109" i="2"/>
  <c r="AA125" i="2"/>
  <c r="AA94" i="2"/>
  <c r="AA103" i="2"/>
  <c r="AA129" i="2"/>
  <c r="AA196" i="2"/>
  <c r="AA224" i="2"/>
  <c r="AA265" i="2"/>
  <c r="AA305" i="2"/>
  <c r="AA269" i="2"/>
  <c r="AA205" i="2"/>
  <c r="AA236" i="2"/>
  <c r="AA261" i="2"/>
  <c r="AA312" i="2"/>
  <c r="AA303" i="2"/>
  <c r="AA326" i="2"/>
  <c r="AA325" i="2"/>
  <c r="AA352" i="2"/>
  <c r="AA310" i="2"/>
  <c r="AA293" i="2"/>
  <c r="AA320" i="2"/>
  <c r="AA360" i="2"/>
  <c r="AA267" i="2"/>
  <c r="AA127" i="2"/>
  <c r="AA407" i="2"/>
  <c r="AA96" i="2"/>
  <c r="AA211" i="2"/>
  <c r="AA61" i="2"/>
  <c r="AA128" i="2"/>
  <c r="AA215" i="2"/>
  <c r="AA314" i="2"/>
  <c r="AA268" i="2"/>
  <c r="AA329" i="2"/>
  <c r="AA337" i="2"/>
  <c r="AA346" i="2"/>
  <c r="AA405" i="2"/>
  <c r="AA398" i="2"/>
  <c r="AA154" i="2"/>
  <c r="AA65" i="2"/>
  <c r="AA57" i="2"/>
  <c r="AA273" i="2"/>
  <c r="AA221" i="2"/>
  <c r="AA204" i="2"/>
  <c r="AA277" i="2"/>
  <c r="AA53" i="2"/>
  <c r="AA133" i="2"/>
  <c r="AA243" i="2"/>
  <c r="AA193" i="2"/>
  <c r="AA318" i="2"/>
  <c r="AA296" i="2"/>
  <c r="AA295" i="2"/>
  <c r="AA294" i="2"/>
  <c r="AA341" i="2"/>
  <c r="AA374" i="2"/>
  <c r="AA163" i="2"/>
  <c r="AA107" i="2"/>
  <c r="AA47" i="2"/>
  <c r="AA60" i="2"/>
  <c r="AA70" i="2"/>
  <c r="AA145" i="2"/>
  <c r="AA88" i="2"/>
  <c r="AA64" i="2"/>
  <c r="AA185" i="2"/>
  <c r="AA68" i="2"/>
  <c r="AA116" i="2"/>
  <c r="AA152" i="2"/>
  <c r="AA63" i="2"/>
  <c r="AA85" i="2"/>
  <c r="AA254" i="2"/>
  <c r="AA179" i="2"/>
  <c r="AA233" i="2"/>
  <c r="AA240" i="2"/>
  <c r="AA178" i="2"/>
  <c r="AA245" i="2"/>
  <c r="AA300" i="2"/>
  <c r="AA276" i="2"/>
  <c r="AA280" i="2"/>
  <c r="AA270" i="2"/>
  <c r="AA278" i="2"/>
  <c r="AA328" i="2"/>
  <c r="AA383" i="2"/>
  <c r="AA371" i="2"/>
  <c r="AA336" i="2"/>
  <c r="AA354" i="2"/>
  <c r="AA370" i="2"/>
  <c r="AA375" i="2"/>
  <c r="AA378" i="2"/>
  <c r="AA130" i="2"/>
  <c r="AA192" i="2"/>
  <c r="AA194" i="2"/>
  <c r="AA200" i="2"/>
  <c r="AA284" i="2"/>
  <c r="AA301" i="2"/>
  <c r="AA242" i="2"/>
  <c r="AA223" i="2"/>
  <c r="AA393" i="2"/>
  <c r="AA363" i="2"/>
  <c r="AA299" i="2"/>
  <c r="AA391" i="2"/>
  <c r="AA335" i="2"/>
  <c r="AA197" i="2"/>
  <c r="AA156" i="2"/>
  <c r="AA132" i="2"/>
  <c r="AA135" i="2"/>
  <c r="AA181" i="2"/>
  <c r="AA111" i="2"/>
  <c r="AA171" i="2"/>
  <c r="AA183" i="2"/>
  <c r="AA322" i="2"/>
  <c r="AA229" i="2"/>
  <c r="AA390" i="2"/>
  <c r="AA349" i="2"/>
  <c r="AA384" i="2"/>
  <c r="AA52" i="2"/>
  <c r="AA247" i="2"/>
  <c r="AA292" i="2"/>
  <c r="AA285" i="2"/>
  <c r="AA252" i="2"/>
  <c r="AA90" i="2"/>
  <c r="AA190" i="2"/>
  <c r="AA169" i="2"/>
  <c r="AA77" i="2"/>
  <c r="AA106" i="2"/>
  <c r="AA161" i="2"/>
  <c r="AA97" i="2"/>
  <c r="AA153" i="2"/>
  <c r="AA81" i="2"/>
  <c r="AA105" i="2"/>
  <c r="AA157" i="2"/>
  <c r="AA225" i="2"/>
  <c r="AA72" i="2"/>
  <c r="AA160" i="2"/>
  <c r="AA80" i="2"/>
  <c r="AA110" i="2"/>
  <c r="AA131" i="2"/>
  <c r="AA209" i="2"/>
  <c r="AA141" i="2"/>
  <c r="AA206" i="2"/>
  <c r="AA226" i="2"/>
  <c r="AA119" i="2"/>
  <c r="AA95" i="2"/>
  <c r="AA117" i="2"/>
  <c r="AA234" i="2"/>
  <c r="AA244" i="2"/>
  <c r="AA311" i="2"/>
  <c r="AA291" i="2"/>
  <c r="AA315" i="2"/>
  <c r="AA389" i="2"/>
  <c r="AA344" i="2"/>
  <c r="AA333" i="2"/>
  <c r="AA298" i="2"/>
  <c r="AA283" i="2"/>
  <c r="AA365" i="2"/>
  <c r="AA409" i="2"/>
  <c r="AA382" i="2"/>
  <c r="AA399" i="2"/>
  <c r="AA54" i="2"/>
  <c r="AA113" i="2"/>
  <c r="AA172" i="2"/>
  <c r="AA50" i="2"/>
  <c r="AA137" i="2"/>
  <c r="AA188" i="2"/>
  <c r="AA104" i="2"/>
  <c r="AA201" i="2"/>
  <c r="AA230" i="2"/>
  <c r="AA159" i="2"/>
  <c r="AA84" i="2"/>
  <c r="AA164" i="2"/>
  <c r="AA219" i="2"/>
  <c r="AA253" i="2"/>
  <c r="AA174" i="2"/>
  <c r="AA207" i="2"/>
  <c r="AA257" i="2"/>
  <c r="AA165" i="2"/>
  <c r="AA195" i="2"/>
  <c r="AA235" i="2"/>
  <c r="AA256" i="2"/>
  <c r="AA232" i="2"/>
  <c r="AA342" i="2"/>
  <c r="AA332" i="2"/>
  <c r="AA287" i="2"/>
  <c r="AA357" i="2"/>
  <c r="AA361" i="2"/>
  <c r="AA350" i="2"/>
  <c r="AA373" i="2"/>
  <c r="AA366" i="2"/>
  <c r="AA402" i="2"/>
  <c r="AA394" i="2"/>
  <c r="AA216" i="2"/>
  <c r="AA351" i="2"/>
  <c r="AA377" i="2"/>
  <c r="AA74" i="2"/>
  <c r="AA82" i="2"/>
  <c r="AA166" i="2"/>
  <c r="AA279" i="2"/>
  <c r="AA186" i="2"/>
  <c r="AA170" i="2"/>
  <c r="AA198" i="2"/>
  <c r="AA288" i="2"/>
  <c r="AA214" i="2"/>
  <c r="AA396" i="2"/>
  <c r="Y53" i="2" l="1"/>
  <c r="N53" i="2"/>
  <c r="B54" i="2"/>
  <c r="C54" i="2" s="1"/>
  <c r="AD46" i="2"/>
  <c r="W46" i="2" s="1"/>
  <c r="AD62" i="2"/>
  <c r="W62" i="2" s="1"/>
  <c r="AD78" i="2"/>
  <c r="W78" i="2" s="1"/>
  <c r="AD94" i="2"/>
  <c r="W94" i="2" s="1"/>
  <c r="AD110" i="2"/>
  <c r="W110" i="2" s="1"/>
  <c r="AD126" i="2"/>
  <c r="W126" i="2" s="1"/>
  <c r="AD142" i="2"/>
  <c r="W142" i="2" s="1"/>
  <c r="AD158" i="2"/>
  <c r="W158" i="2" s="1"/>
  <c r="AD174" i="2"/>
  <c r="W174" i="2" s="1"/>
  <c r="AD190" i="2"/>
  <c r="W190" i="2" s="1"/>
  <c r="AD206" i="2"/>
  <c r="W206" i="2" s="1"/>
  <c r="AD222" i="2"/>
  <c r="W222" i="2" s="1"/>
  <c r="AD238" i="2"/>
  <c r="W238" i="2" s="1"/>
  <c r="AD254" i="2"/>
  <c r="W254" i="2" s="1"/>
  <c r="AD270" i="2"/>
  <c r="W270" i="2" s="1"/>
  <c r="AD286" i="2"/>
  <c r="W286" i="2" s="1"/>
  <c r="AD302" i="2"/>
  <c r="W302" i="2" s="1"/>
  <c r="AD318" i="2"/>
  <c r="W318" i="2" s="1"/>
  <c r="AD334" i="2"/>
  <c r="W334" i="2" s="1"/>
  <c r="AD350" i="2"/>
  <c r="W350" i="2" s="1"/>
  <c r="AD366" i="2"/>
  <c r="W366" i="2" s="1"/>
  <c r="AD382" i="2"/>
  <c r="W382" i="2" s="1"/>
  <c r="AD65" i="2"/>
  <c r="W65" i="2" s="1"/>
  <c r="AD87" i="2"/>
  <c r="W87" i="2" s="1"/>
  <c r="AD108" i="2"/>
  <c r="W108" i="2" s="1"/>
  <c r="AD129" i="2"/>
  <c r="W129" i="2" s="1"/>
  <c r="AD151" i="2"/>
  <c r="W151" i="2" s="1"/>
  <c r="AD172" i="2"/>
  <c r="W172" i="2" s="1"/>
  <c r="AD193" i="2"/>
  <c r="W193" i="2" s="1"/>
  <c r="AD215" i="2"/>
  <c r="W215" i="2" s="1"/>
  <c r="AD236" i="2"/>
  <c r="W236" i="2" s="1"/>
  <c r="AD257" i="2"/>
  <c r="W257" i="2" s="1"/>
  <c r="AD279" i="2"/>
  <c r="W279" i="2" s="1"/>
  <c r="AD300" i="2"/>
  <c r="W300" i="2" s="1"/>
  <c r="AD321" i="2"/>
  <c r="W321" i="2" s="1"/>
  <c r="AD343" i="2"/>
  <c r="W343" i="2" s="1"/>
  <c r="AD364" i="2"/>
  <c r="W364" i="2" s="1"/>
  <c r="AD385" i="2"/>
  <c r="W385" i="2" s="1"/>
  <c r="AD401" i="2"/>
  <c r="W401" i="2" s="1"/>
  <c r="AD56" i="2"/>
  <c r="W56" i="2" s="1"/>
  <c r="AD77" i="2"/>
  <c r="W77" i="2" s="1"/>
  <c r="AD99" i="2"/>
  <c r="W99" i="2" s="1"/>
  <c r="AD120" i="2"/>
  <c r="W120" i="2" s="1"/>
  <c r="AD68" i="2"/>
  <c r="W68" i="2" s="1"/>
  <c r="AD111" i="2"/>
  <c r="W111" i="2" s="1"/>
  <c r="AD144" i="2"/>
  <c r="W144" i="2" s="1"/>
  <c r="AD173" i="2"/>
  <c r="W173" i="2" s="1"/>
  <c r="AD201" i="2"/>
  <c r="W201" i="2" s="1"/>
  <c r="AD229" i="2"/>
  <c r="W229" i="2" s="1"/>
  <c r="AD259" i="2"/>
  <c r="W259" i="2" s="1"/>
  <c r="AD287" i="2"/>
  <c r="W287" i="2" s="1"/>
  <c r="AD315" i="2"/>
  <c r="W315" i="2" s="1"/>
  <c r="AD344" i="2"/>
  <c r="W344" i="2" s="1"/>
  <c r="AD372" i="2"/>
  <c r="W372" i="2" s="1"/>
  <c r="AD396" i="2"/>
  <c r="W396" i="2" s="1"/>
  <c r="AD59" i="2"/>
  <c r="W59" i="2" s="1"/>
  <c r="AD101" i="2"/>
  <c r="W101" i="2" s="1"/>
  <c r="AD153" i="2"/>
  <c r="W153" i="2" s="1"/>
  <c r="AD211" i="2"/>
  <c r="W211" i="2" s="1"/>
  <c r="AD267" i="2"/>
  <c r="W267" i="2" s="1"/>
  <c r="AD324" i="2"/>
  <c r="W324" i="2" s="1"/>
  <c r="AD387" i="2"/>
  <c r="W387" i="2" s="1"/>
  <c r="AD63" i="2"/>
  <c r="W63" i="2" s="1"/>
  <c r="AD105" i="2"/>
  <c r="W105" i="2" s="1"/>
  <c r="AD141" i="2"/>
  <c r="W141" i="2" s="1"/>
  <c r="AD169" i="2"/>
  <c r="W169" i="2" s="1"/>
  <c r="AD197" i="2"/>
  <c r="W197" i="2" s="1"/>
  <c r="AD227" i="2"/>
  <c r="W227" i="2" s="1"/>
  <c r="AD255" i="2"/>
  <c r="W255" i="2" s="1"/>
  <c r="AD283" i="2"/>
  <c r="W283" i="2" s="1"/>
  <c r="AD312" i="2"/>
  <c r="W312" i="2" s="1"/>
  <c r="AD340" i="2"/>
  <c r="W340" i="2" s="1"/>
  <c r="AD368" i="2"/>
  <c r="W368" i="2" s="1"/>
  <c r="AD394" i="2"/>
  <c r="W394" i="2" s="1"/>
  <c r="AD53" i="2"/>
  <c r="W53" i="2" s="1"/>
  <c r="AD96" i="2"/>
  <c r="W96" i="2" s="1"/>
  <c r="AD136" i="2"/>
  <c r="W136" i="2" s="1"/>
  <c r="AD164" i="2"/>
  <c r="W164" i="2" s="1"/>
  <c r="AD192" i="2"/>
  <c r="W192" i="2" s="1"/>
  <c r="AD221" i="2"/>
  <c r="W221" i="2" s="1"/>
  <c r="AD249" i="2"/>
  <c r="W249" i="2" s="1"/>
  <c r="AD277" i="2"/>
  <c r="W277" i="2" s="1"/>
  <c r="AD307" i="2"/>
  <c r="W307" i="2" s="1"/>
  <c r="AD335" i="2"/>
  <c r="W335" i="2" s="1"/>
  <c r="AD363" i="2"/>
  <c r="W363" i="2" s="1"/>
  <c r="AD390" i="2"/>
  <c r="W390" i="2" s="1"/>
  <c r="AD112" i="2"/>
  <c r="W112" i="2" s="1"/>
  <c r="AD189" i="2"/>
  <c r="W189" i="2" s="1"/>
  <c r="AD245" i="2"/>
  <c r="W245" i="2" s="1"/>
  <c r="AD303" i="2"/>
  <c r="W303" i="2" s="1"/>
  <c r="AD352" i="2"/>
  <c r="W352" i="2" s="1"/>
  <c r="AD403" i="2"/>
  <c r="W403" i="2" s="1"/>
  <c r="AD50" i="2"/>
  <c r="W50" i="2" s="1"/>
  <c r="AD66" i="2"/>
  <c r="W66" i="2" s="1"/>
  <c r="AD82" i="2"/>
  <c r="W82" i="2" s="1"/>
  <c r="AD98" i="2"/>
  <c r="W98" i="2" s="1"/>
  <c r="AD114" i="2"/>
  <c r="W114" i="2" s="1"/>
  <c r="AD130" i="2"/>
  <c r="W130" i="2" s="1"/>
  <c r="AD146" i="2"/>
  <c r="W146" i="2" s="1"/>
  <c r="AD162" i="2"/>
  <c r="W162" i="2" s="1"/>
  <c r="AD178" i="2"/>
  <c r="W178" i="2" s="1"/>
  <c r="AD194" i="2"/>
  <c r="W194" i="2" s="1"/>
  <c r="AD210" i="2"/>
  <c r="W210" i="2" s="1"/>
  <c r="AD226" i="2"/>
  <c r="W226" i="2" s="1"/>
  <c r="AD242" i="2"/>
  <c r="W242" i="2" s="1"/>
  <c r="AD258" i="2"/>
  <c r="W258" i="2" s="1"/>
  <c r="AD274" i="2"/>
  <c r="W274" i="2" s="1"/>
  <c r="AD290" i="2"/>
  <c r="W290" i="2" s="1"/>
  <c r="AD306" i="2"/>
  <c r="W306" i="2" s="1"/>
  <c r="AD322" i="2"/>
  <c r="W322" i="2" s="1"/>
  <c r="AD338" i="2"/>
  <c r="W338" i="2" s="1"/>
  <c r="AD354" i="2"/>
  <c r="W354" i="2" s="1"/>
  <c r="AD370" i="2"/>
  <c r="W370" i="2" s="1"/>
  <c r="AD49" i="2"/>
  <c r="W49" i="2" s="1"/>
  <c r="AD71" i="2"/>
  <c r="W71" i="2" s="1"/>
  <c r="AD92" i="2"/>
  <c r="W92" i="2" s="1"/>
  <c r="AD113" i="2"/>
  <c r="W113" i="2" s="1"/>
  <c r="AD135" i="2"/>
  <c r="W135" i="2" s="1"/>
  <c r="AD156" i="2"/>
  <c r="W156" i="2" s="1"/>
  <c r="AD177" i="2"/>
  <c r="W177" i="2" s="1"/>
  <c r="AD199" i="2"/>
  <c r="W199" i="2" s="1"/>
  <c r="AD220" i="2"/>
  <c r="W220" i="2" s="1"/>
  <c r="AD241" i="2"/>
  <c r="W241" i="2" s="1"/>
  <c r="AD263" i="2"/>
  <c r="W263" i="2" s="1"/>
  <c r="AD284" i="2"/>
  <c r="W284" i="2" s="1"/>
  <c r="AD305" i="2"/>
  <c r="W305" i="2" s="1"/>
  <c r="AD327" i="2"/>
  <c r="W327" i="2" s="1"/>
  <c r="AD348" i="2"/>
  <c r="W348" i="2" s="1"/>
  <c r="AD369" i="2"/>
  <c r="W369" i="2" s="1"/>
  <c r="AD389" i="2"/>
  <c r="W389" i="2" s="1"/>
  <c r="AD405" i="2"/>
  <c r="W405" i="2" s="1"/>
  <c r="AD61" i="2"/>
  <c r="W61" i="2" s="1"/>
  <c r="AD83" i="2"/>
  <c r="W83" i="2" s="1"/>
  <c r="AD104" i="2"/>
  <c r="W104" i="2" s="1"/>
  <c r="AD125" i="2"/>
  <c r="W125" i="2" s="1"/>
  <c r="AD79" i="2"/>
  <c r="W79" i="2" s="1"/>
  <c r="AD121" i="2"/>
  <c r="W121" i="2" s="1"/>
  <c r="AD152" i="2"/>
  <c r="W152" i="2" s="1"/>
  <c r="AD180" i="2"/>
  <c r="W180" i="2" s="1"/>
  <c r="AD208" i="2"/>
  <c r="W208" i="2" s="1"/>
  <c r="AD237" i="2"/>
  <c r="W237" i="2" s="1"/>
  <c r="AD265" i="2"/>
  <c r="W265" i="2" s="1"/>
  <c r="AD293" i="2"/>
  <c r="W293" i="2" s="1"/>
  <c r="AD323" i="2"/>
  <c r="W323" i="2" s="1"/>
  <c r="AD351" i="2"/>
  <c r="W351" i="2" s="1"/>
  <c r="AD379" i="2"/>
  <c r="W379" i="2" s="1"/>
  <c r="AD402" i="2"/>
  <c r="W402" i="2" s="1"/>
  <c r="AD69" i="2"/>
  <c r="W69" i="2" s="1"/>
  <c r="AD123" i="2"/>
  <c r="W123" i="2" s="1"/>
  <c r="AD168" i="2"/>
  <c r="W168" i="2" s="1"/>
  <c r="AD224" i="2"/>
  <c r="W224" i="2" s="1"/>
  <c r="AD281" i="2"/>
  <c r="W281" i="2" s="1"/>
  <c r="AD339" i="2"/>
  <c r="W339" i="2" s="1"/>
  <c r="AD398" i="2"/>
  <c r="W398" i="2" s="1"/>
  <c r="AD73" i="2"/>
  <c r="W73" i="2" s="1"/>
  <c r="AD116" i="2"/>
  <c r="W116" i="2" s="1"/>
  <c r="AD148" i="2"/>
  <c r="W148" i="2" s="1"/>
  <c r="AD176" i="2"/>
  <c r="W176" i="2" s="1"/>
  <c r="AD205" i="2"/>
  <c r="W205" i="2" s="1"/>
  <c r="AD233" i="2"/>
  <c r="W233" i="2" s="1"/>
  <c r="AD261" i="2"/>
  <c r="W261" i="2" s="1"/>
  <c r="AD291" i="2"/>
  <c r="W291" i="2" s="1"/>
  <c r="AD319" i="2"/>
  <c r="W319" i="2" s="1"/>
  <c r="AD347" i="2"/>
  <c r="W347" i="2" s="1"/>
  <c r="AD376" i="2"/>
  <c r="W376" i="2" s="1"/>
  <c r="AD399" i="2"/>
  <c r="W399" i="2" s="1"/>
  <c r="AD64" i="2"/>
  <c r="W64" i="2" s="1"/>
  <c r="AD107" i="2"/>
  <c r="W107" i="2" s="1"/>
  <c r="AD143" i="2"/>
  <c r="W143" i="2" s="1"/>
  <c r="AD54" i="2"/>
  <c r="W54" i="2" s="1"/>
  <c r="AD86" i="2"/>
  <c r="W86" i="2" s="1"/>
  <c r="AD118" i="2"/>
  <c r="W118" i="2" s="1"/>
  <c r="AD150" i="2"/>
  <c r="W150" i="2" s="1"/>
  <c r="AD182" i="2"/>
  <c r="W182" i="2" s="1"/>
  <c r="AD214" i="2"/>
  <c r="W214" i="2" s="1"/>
  <c r="AD246" i="2"/>
  <c r="W246" i="2" s="1"/>
  <c r="AD278" i="2"/>
  <c r="W278" i="2" s="1"/>
  <c r="AD310" i="2"/>
  <c r="W310" i="2" s="1"/>
  <c r="AD342" i="2"/>
  <c r="W342" i="2" s="1"/>
  <c r="AD374" i="2"/>
  <c r="W374" i="2" s="1"/>
  <c r="AD76" i="2"/>
  <c r="W76" i="2" s="1"/>
  <c r="AD119" i="2"/>
  <c r="W119" i="2" s="1"/>
  <c r="AD161" i="2"/>
  <c r="W161" i="2" s="1"/>
  <c r="AD204" i="2"/>
  <c r="W204" i="2" s="1"/>
  <c r="AD247" i="2"/>
  <c r="W247" i="2" s="1"/>
  <c r="AD289" i="2"/>
  <c r="W289" i="2" s="1"/>
  <c r="AD332" i="2"/>
  <c r="W332" i="2" s="1"/>
  <c r="AD375" i="2"/>
  <c r="W375" i="2" s="1"/>
  <c r="AD409" i="2"/>
  <c r="W409" i="2" s="1"/>
  <c r="AD88" i="2"/>
  <c r="W88" i="2" s="1"/>
  <c r="AD47" i="2"/>
  <c r="W47" i="2" s="1"/>
  <c r="AD131" i="2"/>
  <c r="W131" i="2" s="1"/>
  <c r="AD187" i="2"/>
  <c r="W187" i="2" s="1"/>
  <c r="AD244" i="2"/>
  <c r="W244" i="2" s="1"/>
  <c r="AD301" i="2"/>
  <c r="W301" i="2" s="1"/>
  <c r="AD357" i="2"/>
  <c r="W357" i="2" s="1"/>
  <c r="AD407" i="2"/>
  <c r="W407" i="2" s="1"/>
  <c r="AD132" i="2"/>
  <c r="W132" i="2" s="1"/>
  <c r="AD239" i="2"/>
  <c r="W239" i="2" s="1"/>
  <c r="AD360" i="2"/>
  <c r="W360" i="2" s="1"/>
  <c r="AD84" i="2"/>
  <c r="W84" i="2" s="1"/>
  <c r="AD155" i="2"/>
  <c r="W155" i="2" s="1"/>
  <c r="AD212" i="2"/>
  <c r="W212" i="2" s="1"/>
  <c r="AD269" i="2"/>
  <c r="W269" i="2" s="1"/>
  <c r="AD325" i="2"/>
  <c r="W325" i="2" s="1"/>
  <c r="AD383" i="2"/>
  <c r="W383" i="2" s="1"/>
  <c r="AD75" i="2"/>
  <c r="W75" i="2" s="1"/>
  <c r="AD149" i="2"/>
  <c r="W149" i="2" s="1"/>
  <c r="AD185" i="2"/>
  <c r="W185" i="2" s="1"/>
  <c r="AD228" i="2"/>
  <c r="W228" i="2" s="1"/>
  <c r="AD264" i="2"/>
  <c r="W264" i="2" s="1"/>
  <c r="AD299" i="2"/>
  <c r="W299" i="2" s="1"/>
  <c r="AD341" i="2"/>
  <c r="W341" i="2" s="1"/>
  <c r="AD377" i="2"/>
  <c r="W377" i="2" s="1"/>
  <c r="AD406" i="2"/>
  <c r="W406" i="2" s="1"/>
  <c r="AD203" i="2"/>
  <c r="W203" i="2" s="1"/>
  <c r="AD275" i="2"/>
  <c r="W275" i="2" s="1"/>
  <c r="AD345" i="2"/>
  <c r="W345" i="2" s="1"/>
  <c r="AD58" i="2"/>
  <c r="W58" i="2" s="1"/>
  <c r="AD90" i="2"/>
  <c r="W90" i="2" s="1"/>
  <c r="AD122" i="2"/>
  <c r="W122" i="2" s="1"/>
  <c r="AD154" i="2"/>
  <c r="W154" i="2" s="1"/>
  <c r="AD186" i="2"/>
  <c r="W186" i="2" s="1"/>
  <c r="AD218" i="2"/>
  <c r="W218" i="2" s="1"/>
  <c r="AD250" i="2"/>
  <c r="W250" i="2" s="1"/>
  <c r="AD282" i="2"/>
  <c r="W282" i="2" s="1"/>
  <c r="AD314" i="2"/>
  <c r="W314" i="2" s="1"/>
  <c r="AD346" i="2"/>
  <c r="W346" i="2" s="1"/>
  <c r="AD378" i="2"/>
  <c r="W378" i="2" s="1"/>
  <c r="AD81" i="2"/>
  <c r="W81" i="2" s="1"/>
  <c r="AD124" i="2"/>
  <c r="W124" i="2" s="1"/>
  <c r="AD167" i="2"/>
  <c r="W167" i="2" s="1"/>
  <c r="AD209" i="2"/>
  <c r="W209" i="2" s="1"/>
  <c r="AD252" i="2"/>
  <c r="W252" i="2" s="1"/>
  <c r="AD295" i="2"/>
  <c r="W295" i="2" s="1"/>
  <c r="AD337" i="2"/>
  <c r="W337" i="2" s="1"/>
  <c r="AD380" i="2"/>
  <c r="W380" i="2" s="1"/>
  <c r="AD51" i="2"/>
  <c r="W51" i="2" s="1"/>
  <c r="AD93" i="2"/>
  <c r="W93" i="2" s="1"/>
  <c r="AD57" i="2"/>
  <c r="W57" i="2" s="1"/>
  <c r="AD137" i="2"/>
  <c r="W137" i="2" s="1"/>
  <c r="AD195" i="2"/>
  <c r="W195" i="2" s="1"/>
  <c r="AD251" i="2"/>
  <c r="W251" i="2" s="1"/>
  <c r="AD308" i="2"/>
  <c r="W308" i="2" s="1"/>
  <c r="AD365" i="2"/>
  <c r="W365" i="2" s="1"/>
  <c r="AD48" i="2"/>
  <c r="W48" i="2" s="1"/>
  <c r="AD147" i="2"/>
  <c r="W147" i="2" s="1"/>
  <c r="AD253" i="2"/>
  <c r="W253" i="2" s="1"/>
  <c r="AD373" i="2"/>
  <c r="W373" i="2" s="1"/>
  <c r="AD95" i="2"/>
  <c r="W95" i="2" s="1"/>
  <c r="AD163" i="2"/>
  <c r="W163" i="2" s="1"/>
  <c r="AD219" i="2"/>
  <c r="W219" i="2" s="1"/>
  <c r="AD276" i="2"/>
  <c r="W276" i="2" s="1"/>
  <c r="AD333" i="2"/>
  <c r="W333" i="2" s="1"/>
  <c r="AD388" i="2"/>
  <c r="W388" i="2" s="1"/>
  <c r="AD85" i="2"/>
  <c r="W85" i="2" s="1"/>
  <c r="AD157" i="2"/>
  <c r="W157" i="2" s="1"/>
  <c r="AD200" i="2"/>
  <c r="W200" i="2" s="1"/>
  <c r="AD235" i="2"/>
  <c r="W235" i="2" s="1"/>
  <c r="AD271" i="2"/>
  <c r="W271" i="2" s="1"/>
  <c r="AD313" i="2"/>
  <c r="W313" i="2" s="1"/>
  <c r="AD349" i="2"/>
  <c r="W349" i="2" s="1"/>
  <c r="AD384" i="2"/>
  <c r="W384" i="2" s="1"/>
  <c r="AD139" i="2"/>
  <c r="W139" i="2" s="1"/>
  <c r="AD217" i="2"/>
  <c r="W217" i="2" s="1"/>
  <c r="AD288" i="2"/>
  <c r="W288" i="2" s="1"/>
  <c r="AD367" i="2"/>
  <c r="W367" i="2" s="1"/>
  <c r="AD70" i="2"/>
  <c r="W70" i="2" s="1"/>
  <c r="AD102" i="2"/>
  <c r="W102" i="2" s="1"/>
  <c r="AD134" i="2"/>
  <c r="W134" i="2" s="1"/>
  <c r="AD166" i="2"/>
  <c r="W166" i="2" s="1"/>
  <c r="AD198" i="2"/>
  <c r="W198" i="2" s="1"/>
  <c r="AD230" i="2"/>
  <c r="W230" i="2" s="1"/>
  <c r="AD262" i="2"/>
  <c r="W262" i="2" s="1"/>
  <c r="AD294" i="2"/>
  <c r="W294" i="2" s="1"/>
  <c r="AD326" i="2"/>
  <c r="W326" i="2" s="1"/>
  <c r="AD358" i="2"/>
  <c r="W358" i="2" s="1"/>
  <c r="AD55" i="2"/>
  <c r="W55" i="2" s="1"/>
  <c r="AD97" i="2"/>
  <c r="W97" i="2" s="1"/>
  <c r="AD140" i="2"/>
  <c r="W140" i="2" s="1"/>
  <c r="AD183" i="2"/>
  <c r="W183" i="2" s="1"/>
  <c r="AD225" i="2"/>
  <c r="W225" i="2" s="1"/>
  <c r="AD268" i="2"/>
  <c r="W268" i="2" s="1"/>
  <c r="AD311" i="2"/>
  <c r="W311" i="2" s="1"/>
  <c r="AD353" i="2"/>
  <c r="W353" i="2" s="1"/>
  <c r="AD393" i="2"/>
  <c r="W393" i="2" s="1"/>
  <c r="AD67" i="2"/>
  <c r="W67" i="2" s="1"/>
  <c r="AD109" i="2"/>
  <c r="W109" i="2" s="1"/>
  <c r="AD89" i="2"/>
  <c r="W89" i="2" s="1"/>
  <c r="AD159" i="2"/>
  <c r="W159" i="2" s="1"/>
  <c r="AD216" i="2"/>
  <c r="W216" i="2" s="1"/>
  <c r="AD272" i="2"/>
  <c r="W272" i="2" s="1"/>
  <c r="AD329" i="2"/>
  <c r="W329" i="2" s="1"/>
  <c r="AD386" i="2"/>
  <c r="W386" i="2" s="1"/>
  <c r="AD80" i="2"/>
  <c r="W80" i="2" s="1"/>
  <c r="AD181" i="2"/>
  <c r="W181" i="2" s="1"/>
  <c r="AD296" i="2"/>
  <c r="W296" i="2" s="1"/>
  <c r="AD408" i="2"/>
  <c r="W408" i="2" s="1"/>
  <c r="AD127" i="2"/>
  <c r="W127" i="2" s="1"/>
  <c r="AD184" i="2"/>
  <c r="W184" i="2" s="1"/>
  <c r="AD240" i="2"/>
  <c r="W240" i="2" s="1"/>
  <c r="AD297" i="2"/>
  <c r="W297" i="2" s="1"/>
  <c r="AD355" i="2"/>
  <c r="W355" i="2" s="1"/>
  <c r="AD404" i="2"/>
  <c r="W404" i="2" s="1"/>
  <c r="AD117" i="2"/>
  <c r="W117" i="2" s="1"/>
  <c r="AD171" i="2"/>
  <c r="W171" i="2" s="1"/>
  <c r="AD207" i="2"/>
  <c r="W207" i="2" s="1"/>
  <c r="AD243" i="2"/>
  <c r="W243" i="2" s="1"/>
  <c r="AD285" i="2"/>
  <c r="W285" i="2" s="1"/>
  <c r="AD320" i="2"/>
  <c r="W320" i="2" s="1"/>
  <c r="AD356" i="2"/>
  <c r="W356" i="2" s="1"/>
  <c r="AD395" i="2"/>
  <c r="W395" i="2" s="1"/>
  <c r="AD160" i="2"/>
  <c r="W160" i="2" s="1"/>
  <c r="AD232" i="2"/>
  <c r="W232" i="2" s="1"/>
  <c r="AD317" i="2"/>
  <c r="W317" i="2" s="1"/>
  <c r="AD381" i="2"/>
  <c r="W381" i="2" s="1"/>
  <c r="AD74" i="2"/>
  <c r="W74" i="2" s="1"/>
  <c r="AD106" i="2"/>
  <c r="W106" i="2" s="1"/>
  <c r="AD138" i="2"/>
  <c r="W138" i="2" s="1"/>
  <c r="AD170" i="2"/>
  <c r="W170" i="2" s="1"/>
  <c r="AD202" i="2"/>
  <c r="W202" i="2" s="1"/>
  <c r="AD234" i="2"/>
  <c r="W234" i="2" s="1"/>
  <c r="AD266" i="2"/>
  <c r="W266" i="2" s="1"/>
  <c r="AD298" i="2"/>
  <c r="W298" i="2" s="1"/>
  <c r="AD330" i="2"/>
  <c r="W330" i="2" s="1"/>
  <c r="AD362" i="2"/>
  <c r="W362" i="2" s="1"/>
  <c r="AD60" i="2"/>
  <c r="W60" i="2" s="1"/>
  <c r="AD103" i="2"/>
  <c r="W103" i="2" s="1"/>
  <c r="AD145" i="2"/>
  <c r="W145" i="2" s="1"/>
  <c r="AD188" i="2"/>
  <c r="W188" i="2" s="1"/>
  <c r="AD231" i="2"/>
  <c r="W231" i="2" s="1"/>
  <c r="AD273" i="2"/>
  <c r="W273" i="2" s="1"/>
  <c r="AD316" i="2"/>
  <c r="W316" i="2" s="1"/>
  <c r="AD359" i="2"/>
  <c r="W359" i="2" s="1"/>
  <c r="AD397" i="2"/>
  <c r="W397" i="2" s="1"/>
  <c r="AD72" i="2"/>
  <c r="W72" i="2" s="1"/>
  <c r="AD115" i="2"/>
  <c r="W115" i="2" s="1"/>
  <c r="AD100" i="2"/>
  <c r="W100" i="2" s="1"/>
  <c r="AD165" i="2"/>
  <c r="W165" i="2" s="1"/>
  <c r="AD223" i="2"/>
  <c r="W223" i="2" s="1"/>
  <c r="AD280" i="2"/>
  <c r="W280" i="2" s="1"/>
  <c r="AD336" i="2"/>
  <c r="W336" i="2" s="1"/>
  <c r="AD391" i="2"/>
  <c r="W391" i="2" s="1"/>
  <c r="AD91" i="2"/>
  <c r="W91" i="2" s="1"/>
  <c r="AD196" i="2"/>
  <c r="W196" i="2" s="1"/>
  <c r="AD309" i="2"/>
  <c r="W309" i="2" s="1"/>
  <c r="AD52" i="2"/>
  <c r="W52" i="2" s="1"/>
  <c r="AD133" i="2"/>
  <c r="W133" i="2" s="1"/>
  <c r="AD191" i="2"/>
  <c r="W191" i="2" s="1"/>
  <c r="AD248" i="2"/>
  <c r="W248" i="2" s="1"/>
  <c r="AD304" i="2"/>
  <c r="W304" i="2" s="1"/>
  <c r="AD361" i="2"/>
  <c r="W361" i="2" s="1"/>
  <c r="AD45" i="2"/>
  <c r="W45" i="2" s="1"/>
  <c r="C60" i="1" s="1"/>
  <c r="AD128" i="2"/>
  <c r="W128" i="2" s="1"/>
  <c r="AD179" i="2"/>
  <c r="W179" i="2" s="1"/>
  <c r="AD213" i="2"/>
  <c r="W213" i="2" s="1"/>
  <c r="AD256" i="2"/>
  <c r="W256" i="2" s="1"/>
  <c r="AD292" i="2"/>
  <c r="W292" i="2" s="1"/>
  <c r="AD328" i="2"/>
  <c r="W328" i="2" s="1"/>
  <c r="AD371" i="2"/>
  <c r="W371" i="2" s="1"/>
  <c r="AD400" i="2"/>
  <c r="W400" i="2" s="1"/>
  <c r="AD175" i="2"/>
  <c r="W175" i="2" s="1"/>
  <c r="AD260" i="2"/>
  <c r="W260" i="2" s="1"/>
  <c r="AD331" i="2"/>
  <c r="W331" i="2" s="1"/>
  <c r="AD392" i="2"/>
  <c r="W392" i="2" s="1"/>
  <c r="B55" i="2" l="1"/>
  <c r="C55" i="2" s="1"/>
  <c r="Y54" i="2"/>
  <c r="N54" i="2"/>
  <c r="B56" i="2" l="1"/>
  <c r="C56" i="2" s="1"/>
  <c r="Y55" i="2"/>
  <c r="N55" i="2"/>
  <c r="B57" i="2" l="1"/>
  <c r="C57" i="2" s="1"/>
  <c r="Y56" i="2"/>
  <c r="N56" i="2"/>
  <c r="Y57" i="2" l="1"/>
  <c r="B58" i="2"/>
  <c r="C58" i="2" s="1"/>
  <c r="N57" i="2"/>
  <c r="Y58" i="2" l="1"/>
  <c r="B59" i="2"/>
  <c r="C59" i="2" s="1"/>
  <c r="N58" i="2"/>
  <c r="Y59" i="2" l="1"/>
  <c r="B60" i="2"/>
  <c r="C60" i="2" s="1"/>
  <c r="N59" i="2"/>
  <c r="Y60" i="2" l="1"/>
  <c r="B61" i="2"/>
  <c r="C61" i="2" s="1"/>
  <c r="N60" i="2"/>
  <c r="Y61" i="2" l="1"/>
  <c r="B62" i="2"/>
  <c r="C62" i="2" s="1"/>
  <c r="N61" i="2"/>
  <c r="Y62" i="2" l="1"/>
  <c r="B63" i="2"/>
  <c r="C63" i="2" s="1"/>
  <c r="N62" i="2"/>
  <c r="Y63" i="2" l="1"/>
  <c r="B64" i="2"/>
  <c r="C64" i="2" s="1"/>
  <c r="N63" i="2"/>
  <c r="Y64" i="2" l="1"/>
  <c r="B65" i="2"/>
  <c r="C65" i="2" s="1"/>
  <c r="N64" i="2"/>
  <c r="B66" i="2" l="1"/>
  <c r="C66" i="2" s="1"/>
  <c r="Y65" i="2"/>
  <c r="N65" i="2"/>
  <c r="Y66" i="2" l="1"/>
  <c r="N66" i="2"/>
  <c r="B67" i="2"/>
  <c r="C67" i="2" s="1"/>
  <c r="Y67" i="2" l="1"/>
  <c r="N67" i="2"/>
  <c r="B68" i="2"/>
  <c r="C68" i="2" s="1"/>
  <c r="B69" i="2" l="1"/>
  <c r="C69" i="2" s="1"/>
  <c r="N68" i="2"/>
  <c r="Y68" i="2"/>
  <c r="Y69" i="2" l="1"/>
  <c r="B70" i="2"/>
  <c r="C70" i="2" s="1"/>
  <c r="N69" i="2"/>
  <c r="Y70" i="2" l="1"/>
  <c r="N70" i="2"/>
  <c r="B71" i="2"/>
  <c r="C71" i="2" s="1"/>
  <c r="N71" i="2" l="1"/>
  <c r="Y71" i="2"/>
  <c r="B72" i="2"/>
  <c r="C72" i="2" s="1"/>
  <c r="N72" i="2" l="1"/>
  <c r="B73" i="2"/>
  <c r="C73" i="2" s="1"/>
  <c r="Y72" i="2"/>
  <c r="B74" i="2" l="1"/>
  <c r="C74" i="2" s="1"/>
  <c r="Y73" i="2"/>
  <c r="N73" i="2"/>
  <c r="B75" i="2" l="1"/>
  <c r="C75" i="2" s="1"/>
  <c r="Y74" i="2"/>
  <c r="N74" i="2"/>
  <c r="B76" i="2" l="1"/>
  <c r="C76" i="2" s="1"/>
  <c r="Y75" i="2"/>
  <c r="N75" i="2"/>
  <c r="Y76" i="2" l="1"/>
  <c r="N76" i="2"/>
  <c r="B77" i="2"/>
  <c r="C77" i="2" s="1"/>
  <c r="N77" i="2" l="1"/>
  <c r="B78" i="2"/>
  <c r="C78" i="2" s="1"/>
  <c r="Y77" i="2"/>
  <c r="Y78" i="2" l="1"/>
  <c r="N78" i="2"/>
  <c r="B79" i="2"/>
  <c r="C79" i="2" s="1"/>
  <c r="N79" i="2" l="1"/>
  <c r="B80" i="2"/>
  <c r="C80" i="2" s="1"/>
  <c r="Y79" i="2"/>
  <c r="B81" i="2" l="1"/>
  <c r="C81" i="2" s="1"/>
  <c r="Y80" i="2"/>
  <c r="N80" i="2"/>
  <c r="N81" i="2" l="1"/>
  <c r="Y81" i="2"/>
  <c r="B82" i="2"/>
  <c r="C82" i="2" s="1"/>
  <c r="Y82" i="2" l="1"/>
  <c r="N82" i="2"/>
  <c r="B83" i="2"/>
  <c r="C83" i="2" s="1"/>
  <c r="N83" i="2" l="1"/>
  <c r="Y83" i="2"/>
  <c r="B84" i="2"/>
  <c r="C84" i="2" s="1"/>
  <c r="N84" i="2" l="1"/>
  <c r="Y84" i="2"/>
  <c r="B85" i="2"/>
  <c r="C85" i="2" s="1"/>
  <c r="N85" i="2" l="1"/>
  <c r="B86" i="2"/>
  <c r="C86" i="2" s="1"/>
  <c r="Y85" i="2"/>
  <c r="Y86" i="2" l="1"/>
  <c r="B87" i="2"/>
  <c r="C87" i="2" s="1"/>
  <c r="N86" i="2"/>
  <c r="Y87" i="2" l="1"/>
  <c r="B88" i="2"/>
  <c r="C88" i="2" s="1"/>
  <c r="N87" i="2"/>
  <c r="B89" i="2" l="1"/>
  <c r="C89" i="2" s="1"/>
  <c r="Y88" i="2"/>
  <c r="N88" i="2"/>
  <c r="B90" i="2" l="1"/>
  <c r="C90" i="2" s="1"/>
  <c r="Y89" i="2"/>
  <c r="N89" i="2"/>
  <c r="B91" i="2" l="1"/>
  <c r="C91" i="2" s="1"/>
  <c r="Y90" i="2"/>
  <c r="N90" i="2"/>
  <c r="B92" i="2" l="1"/>
  <c r="C92" i="2" s="1"/>
  <c r="N91" i="2"/>
  <c r="Y91" i="2"/>
  <c r="Y92" i="2" l="1"/>
  <c r="N92" i="2"/>
  <c r="B93" i="2"/>
  <c r="C93" i="2" s="1"/>
  <c r="N93" i="2" l="1"/>
  <c r="Y93" i="2"/>
  <c r="B94" i="2"/>
  <c r="C94" i="2" s="1"/>
  <c r="B95" i="2" l="1"/>
  <c r="C95" i="2" s="1"/>
  <c r="Y94" i="2"/>
  <c r="N94" i="2"/>
  <c r="B96" i="2" l="1"/>
  <c r="C96" i="2" s="1"/>
  <c r="N95" i="2"/>
  <c r="Y95" i="2"/>
  <c r="B97" i="2" l="1"/>
  <c r="C97" i="2" s="1"/>
  <c r="N96" i="2"/>
  <c r="Y96" i="2"/>
  <c r="Y97" i="2" l="1"/>
  <c r="N97" i="2"/>
  <c r="B98" i="2"/>
  <c r="C98" i="2" s="1"/>
  <c r="N98" i="2" l="1"/>
  <c r="Y98" i="2"/>
  <c r="B99" i="2"/>
  <c r="C99" i="2" s="1"/>
  <c r="N99" i="2" l="1"/>
  <c r="B100" i="2"/>
  <c r="C100" i="2" s="1"/>
  <c r="Y99" i="2"/>
  <c r="Y100" i="2" l="1"/>
  <c r="B101" i="2"/>
  <c r="C101" i="2" s="1"/>
  <c r="N100" i="2"/>
  <c r="Y101" i="2" l="1"/>
  <c r="B102" i="2"/>
  <c r="C102" i="2" s="1"/>
  <c r="N101" i="2"/>
  <c r="Y102" i="2" l="1"/>
  <c r="B103" i="2"/>
  <c r="C103" i="2" s="1"/>
  <c r="N102" i="2"/>
  <c r="Y103" i="2" l="1"/>
  <c r="B104" i="2"/>
  <c r="C104" i="2" s="1"/>
  <c r="N103" i="2"/>
  <c r="B105" i="2" l="1"/>
  <c r="C105" i="2" s="1"/>
  <c r="Y104" i="2"/>
  <c r="N104" i="2"/>
  <c r="B106" i="2" l="1"/>
  <c r="C106" i="2" s="1"/>
  <c r="Y105" i="2"/>
  <c r="N105" i="2"/>
  <c r="Y106" i="2" l="1"/>
  <c r="N106" i="2"/>
  <c r="B107" i="2"/>
  <c r="C107" i="2" s="1"/>
  <c r="N107" i="2" l="1"/>
  <c r="Y107" i="2"/>
  <c r="B108" i="2"/>
  <c r="C108" i="2" s="1"/>
  <c r="Y108" i="2" l="1"/>
  <c r="B109" i="2"/>
  <c r="C109" i="2" s="1"/>
  <c r="N108" i="2"/>
  <c r="N109" i="2" l="1"/>
  <c r="Y109" i="2"/>
  <c r="B110" i="2"/>
  <c r="C110" i="2" s="1"/>
  <c r="N110" i="2" l="1"/>
  <c r="B111" i="2"/>
  <c r="C111" i="2" s="1"/>
  <c r="Y110" i="2"/>
  <c r="Y111" i="2" l="1"/>
  <c r="B112" i="2"/>
  <c r="C112" i="2" s="1"/>
  <c r="N111" i="2"/>
  <c r="Y112" i="2" l="1"/>
  <c r="B113" i="2"/>
  <c r="C113" i="2" s="1"/>
  <c r="N112" i="2"/>
  <c r="B114" i="2" l="1"/>
  <c r="C114" i="2" s="1"/>
  <c r="Y113" i="2"/>
  <c r="N113" i="2"/>
  <c r="Y114" i="2" l="1"/>
  <c r="N114" i="2"/>
  <c r="B115" i="2"/>
  <c r="C115" i="2" s="1"/>
  <c r="N115" i="2" l="1"/>
  <c r="Y115" i="2"/>
  <c r="B116" i="2"/>
  <c r="C116" i="2" s="1"/>
  <c r="Y116" i="2" l="1"/>
  <c r="B117" i="2"/>
  <c r="C117" i="2" s="1"/>
  <c r="N116" i="2"/>
  <c r="N117" i="2" l="1"/>
  <c r="Y117" i="2"/>
  <c r="B118" i="2"/>
  <c r="C118" i="2" s="1"/>
  <c r="Y118" i="2" l="1"/>
  <c r="B119" i="2"/>
  <c r="C119" i="2" s="1"/>
  <c r="N118" i="2"/>
  <c r="N119" i="2" l="1"/>
  <c r="Y119" i="2"/>
  <c r="B120" i="2"/>
  <c r="C120" i="2" s="1"/>
  <c r="Y120" i="2" l="1"/>
  <c r="N120" i="2"/>
  <c r="B121" i="2"/>
  <c r="C121" i="2" s="1"/>
  <c r="Y121" i="2" l="1"/>
  <c r="N121" i="2"/>
  <c r="B122" i="2"/>
  <c r="C122" i="2" s="1"/>
  <c r="N122" i="2" l="1"/>
  <c r="B123" i="2"/>
  <c r="C123" i="2" s="1"/>
  <c r="Y122" i="2"/>
  <c r="B124" i="2" l="1"/>
  <c r="C124" i="2" s="1"/>
  <c r="Y123" i="2"/>
  <c r="N123" i="2"/>
  <c r="Y124" i="2" l="1"/>
  <c r="B125" i="2"/>
  <c r="C125" i="2" s="1"/>
  <c r="N124" i="2"/>
  <c r="B126" i="2" l="1"/>
  <c r="C126" i="2" s="1"/>
  <c r="Y125" i="2"/>
  <c r="N125" i="2"/>
  <c r="Y126" i="2" l="1"/>
  <c r="B127" i="2"/>
  <c r="C127" i="2" s="1"/>
  <c r="N126" i="2"/>
  <c r="N127" i="2" l="1"/>
  <c r="Y127" i="2"/>
  <c r="B128" i="2"/>
  <c r="C128" i="2" s="1"/>
  <c r="Y128" i="2" l="1"/>
  <c r="B129" i="2"/>
  <c r="C129" i="2" s="1"/>
  <c r="N128" i="2"/>
  <c r="B130" i="2" l="1"/>
  <c r="C130" i="2" s="1"/>
  <c r="Y129" i="2"/>
  <c r="N129" i="2"/>
  <c r="B131" i="2" l="1"/>
  <c r="C131" i="2" s="1"/>
  <c r="Y130" i="2"/>
  <c r="N130" i="2"/>
  <c r="Y131" i="2" l="1"/>
  <c r="N131" i="2"/>
  <c r="B132" i="2"/>
  <c r="C132" i="2" s="1"/>
  <c r="Y132" i="2" l="1"/>
  <c r="B133" i="2"/>
  <c r="C133" i="2" s="1"/>
  <c r="N132" i="2"/>
  <c r="Y133" i="2" l="1"/>
  <c r="B134" i="2"/>
  <c r="C134" i="2" s="1"/>
  <c r="N133" i="2"/>
  <c r="Y134" i="2" l="1"/>
  <c r="N134" i="2"/>
  <c r="B135" i="2"/>
  <c r="C135" i="2" s="1"/>
  <c r="B136" i="2" l="1"/>
  <c r="C136" i="2" s="1"/>
  <c r="N135" i="2"/>
  <c r="Y135" i="2"/>
  <c r="Y136" i="2" l="1"/>
  <c r="B137" i="2"/>
  <c r="C137" i="2" s="1"/>
  <c r="N136" i="2"/>
  <c r="B138" i="2"/>
  <c r="C138" i="2" s="1"/>
  <c r="Y137" i="2" l="1"/>
  <c r="N137" i="2"/>
  <c r="N138" i="2"/>
  <c r="Y138" i="2"/>
  <c r="B139" i="2"/>
  <c r="C139" i="2" s="1"/>
  <c r="N139" i="2" l="1"/>
  <c r="Y139" i="2"/>
  <c r="B140" i="2"/>
  <c r="C140" i="2" s="1"/>
  <c r="N140" i="2" l="1"/>
  <c r="Y140" i="2"/>
  <c r="B141" i="2"/>
  <c r="C141" i="2" s="1"/>
  <c r="N141" i="2" l="1"/>
  <c r="B142" i="2"/>
  <c r="C142" i="2" s="1"/>
  <c r="Y141" i="2"/>
  <c r="N142" i="2" l="1"/>
  <c r="B143" i="2"/>
  <c r="C143" i="2" s="1"/>
  <c r="Y142" i="2"/>
  <c r="N143" i="2" l="1"/>
  <c r="B144" i="2"/>
  <c r="C144" i="2" s="1"/>
  <c r="Y143" i="2"/>
  <c r="N144" i="2" l="1"/>
  <c r="Y144" i="2"/>
  <c r="B145" i="2"/>
  <c r="C145" i="2" s="1"/>
  <c r="N145" i="2" l="1"/>
  <c r="Y145" i="2"/>
  <c r="B146" i="2"/>
  <c r="C146" i="2" s="1"/>
  <c r="N146" i="2" l="1"/>
  <c r="Y146" i="2"/>
  <c r="B147" i="2"/>
  <c r="C147" i="2" s="1"/>
  <c r="N147" i="2" l="1"/>
  <c r="Y147" i="2"/>
  <c r="B148" i="2"/>
  <c r="C148" i="2" s="1"/>
  <c r="N148" i="2" l="1"/>
  <c r="Y148" i="2"/>
  <c r="B149" i="2"/>
  <c r="C149" i="2" s="1"/>
  <c r="N149" i="2" l="1"/>
  <c r="B150" i="2"/>
  <c r="C150" i="2" s="1"/>
  <c r="Y149" i="2"/>
  <c r="N150" i="2" l="1"/>
  <c r="B151" i="2"/>
  <c r="C151" i="2" s="1"/>
  <c r="Y150" i="2"/>
  <c r="N151" i="2" l="1"/>
  <c r="B152" i="2"/>
  <c r="C152" i="2" s="1"/>
  <c r="Y151" i="2"/>
  <c r="N152" i="2" l="1"/>
  <c r="B153" i="2"/>
  <c r="C153" i="2" s="1"/>
  <c r="Y152" i="2"/>
  <c r="N153" i="2" l="1"/>
  <c r="Y153" i="2"/>
  <c r="B154" i="2"/>
  <c r="C154" i="2" s="1"/>
  <c r="N154" i="2" l="1"/>
  <c r="Y154" i="2"/>
  <c r="B155" i="2"/>
  <c r="C155" i="2" s="1"/>
  <c r="N155" i="2" l="1"/>
  <c r="Y155" i="2"/>
  <c r="B156" i="2"/>
  <c r="C156" i="2" s="1"/>
  <c r="N156" i="2" l="1"/>
  <c r="Y156" i="2"/>
  <c r="B157" i="2"/>
  <c r="C157" i="2" s="1"/>
  <c r="N157" i="2" l="1"/>
  <c r="B158" i="2"/>
  <c r="C158" i="2" s="1"/>
  <c r="Y157" i="2"/>
  <c r="N158" i="2" l="1"/>
  <c r="B159" i="2"/>
  <c r="C159" i="2" s="1"/>
  <c r="Y158" i="2"/>
  <c r="N159" i="2" l="1"/>
  <c r="B160" i="2"/>
  <c r="C160" i="2" s="1"/>
  <c r="Y159" i="2"/>
  <c r="N160" i="2" l="1"/>
  <c r="B161" i="2"/>
  <c r="C161" i="2" s="1"/>
  <c r="Y160" i="2"/>
  <c r="N161" i="2" l="1"/>
  <c r="Y161" i="2"/>
  <c r="B162" i="2"/>
  <c r="C162" i="2" s="1"/>
  <c r="N162" i="2" l="1"/>
  <c r="Y162" i="2"/>
  <c r="B163" i="2"/>
  <c r="C163" i="2" s="1"/>
  <c r="N163" i="2" l="1"/>
  <c r="Y163" i="2"/>
  <c r="B164" i="2"/>
  <c r="C164" i="2" s="1"/>
  <c r="N164" i="2" l="1"/>
  <c r="B165" i="2"/>
  <c r="C165" i="2" s="1"/>
  <c r="Y164" i="2"/>
  <c r="N165" i="2" l="1"/>
  <c r="B166" i="2"/>
  <c r="C166" i="2" s="1"/>
  <c r="Y165" i="2"/>
  <c r="N166" i="2" l="1"/>
  <c r="Y166" i="2"/>
  <c r="B167" i="2"/>
  <c r="C167" i="2" s="1"/>
  <c r="N167" i="2" l="1"/>
  <c r="B168" i="2"/>
  <c r="C168" i="2" s="1"/>
  <c r="Y167" i="2"/>
  <c r="N168" i="2" l="1"/>
  <c r="B169" i="2"/>
  <c r="C169" i="2" s="1"/>
  <c r="Y168" i="2"/>
  <c r="N169" i="2" l="1"/>
  <c r="B170" i="2"/>
  <c r="C170" i="2" s="1"/>
  <c r="Y169" i="2"/>
  <c r="N170" i="2" l="1"/>
  <c r="B171" i="2"/>
  <c r="C171" i="2" s="1"/>
  <c r="Y170" i="2"/>
  <c r="N171" i="2" l="1"/>
  <c r="B172" i="2"/>
  <c r="C172" i="2" s="1"/>
  <c r="Y171" i="2"/>
  <c r="N172" i="2" l="1"/>
  <c r="Y172" i="2"/>
  <c r="B173" i="2"/>
  <c r="C173" i="2" s="1"/>
  <c r="N173" i="2" l="1"/>
  <c r="Y173" i="2"/>
  <c r="B174" i="2"/>
  <c r="C174" i="2" s="1"/>
  <c r="N174" i="2" l="1"/>
  <c r="Y174" i="2"/>
  <c r="B175" i="2"/>
  <c r="C175" i="2" s="1"/>
  <c r="N175" i="2" l="1"/>
  <c r="Y175" i="2"/>
  <c r="B176" i="2"/>
  <c r="C176" i="2" s="1"/>
  <c r="N176" i="2" l="1"/>
  <c r="B177" i="2"/>
  <c r="C177" i="2" s="1"/>
  <c r="Y176" i="2"/>
  <c r="N177" i="2" l="1"/>
  <c r="B178" i="2"/>
  <c r="C178" i="2" s="1"/>
  <c r="Y177" i="2"/>
  <c r="N178" i="2" l="1"/>
  <c r="B179" i="2"/>
  <c r="C179" i="2" s="1"/>
  <c r="Y178" i="2"/>
  <c r="N179" i="2" l="1"/>
  <c r="B180" i="2"/>
  <c r="C180" i="2" s="1"/>
  <c r="Y179" i="2"/>
  <c r="N180" i="2" l="1"/>
  <c r="Y180" i="2"/>
  <c r="B181" i="2"/>
  <c r="C181" i="2" s="1"/>
  <c r="N181" i="2" l="1"/>
  <c r="Y181" i="2"/>
  <c r="B182" i="2"/>
  <c r="C182" i="2" s="1"/>
  <c r="N182" i="2" l="1"/>
  <c r="Y182" i="2"/>
  <c r="B183" i="2"/>
  <c r="C183" i="2" s="1"/>
  <c r="N183" i="2" l="1"/>
  <c r="B184" i="2"/>
  <c r="C184" i="2" s="1"/>
  <c r="Y183" i="2"/>
  <c r="N184" i="2" l="1"/>
  <c r="B185" i="2"/>
  <c r="C185" i="2" s="1"/>
  <c r="Y184" i="2"/>
  <c r="N185" i="2" l="1"/>
  <c r="B186" i="2"/>
  <c r="C186" i="2" s="1"/>
  <c r="Y185" i="2"/>
  <c r="N186" i="2" l="1"/>
  <c r="B187" i="2"/>
  <c r="C187" i="2" s="1"/>
  <c r="Y186" i="2"/>
  <c r="N187" i="2" l="1"/>
  <c r="Y187" i="2"/>
  <c r="B188" i="2"/>
  <c r="C188" i="2" s="1"/>
  <c r="N188" i="2" l="1"/>
  <c r="Y188" i="2"/>
  <c r="B189" i="2"/>
  <c r="C189" i="2" s="1"/>
  <c r="N189" i="2" l="1"/>
  <c r="Y189" i="2"/>
  <c r="B190" i="2"/>
  <c r="C190" i="2" s="1"/>
  <c r="N190" i="2" l="1"/>
  <c r="Y190" i="2"/>
  <c r="B191" i="2"/>
  <c r="C191" i="2" s="1"/>
  <c r="N191" i="2" l="1"/>
  <c r="B192" i="2"/>
  <c r="C192" i="2" s="1"/>
  <c r="Y191" i="2"/>
  <c r="N192" i="2" l="1"/>
  <c r="B193" i="2"/>
  <c r="C193" i="2" s="1"/>
  <c r="Y192" i="2"/>
  <c r="N193" i="2" l="1"/>
  <c r="B194" i="2"/>
  <c r="C194" i="2" s="1"/>
  <c r="Y193" i="2"/>
  <c r="N194" i="2" l="1"/>
  <c r="B195" i="2"/>
  <c r="C195" i="2" s="1"/>
  <c r="Y194" i="2"/>
  <c r="N195" i="2" l="1"/>
  <c r="B196" i="2"/>
  <c r="C196" i="2" s="1"/>
  <c r="Y195" i="2"/>
  <c r="N196" i="2" l="1"/>
  <c r="Y196" i="2"/>
  <c r="B197" i="2"/>
  <c r="C197" i="2" s="1"/>
  <c r="N197" i="2" l="1"/>
  <c r="Y197" i="2"/>
  <c r="B198" i="2"/>
  <c r="C198" i="2" s="1"/>
  <c r="N198" i="2" l="1"/>
  <c r="B199" i="2"/>
  <c r="C199" i="2" s="1"/>
  <c r="Y198" i="2"/>
  <c r="N199" i="2" l="1"/>
  <c r="Y199" i="2"/>
  <c r="B200" i="2"/>
  <c r="C200" i="2" s="1"/>
  <c r="N200" i="2" l="1"/>
  <c r="B201" i="2"/>
  <c r="C201" i="2" s="1"/>
  <c r="Y200" i="2"/>
  <c r="N201" i="2" l="1"/>
  <c r="Y201" i="2"/>
  <c r="B202" i="2"/>
  <c r="C202" i="2" s="1"/>
  <c r="N202" i="2" l="1"/>
  <c r="B203" i="2"/>
  <c r="C203" i="2" s="1"/>
  <c r="Y202" i="2"/>
  <c r="N203" i="2" l="1"/>
  <c r="Y203" i="2"/>
  <c r="B204" i="2"/>
  <c r="C204" i="2" s="1"/>
  <c r="N204" i="2" l="1"/>
  <c r="Y204" i="2"/>
  <c r="B205" i="2"/>
  <c r="C205" i="2" s="1"/>
  <c r="N205" i="2" l="1"/>
  <c r="B206" i="2"/>
  <c r="C206" i="2" s="1"/>
  <c r="Y205" i="2"/>
  <c r="N206" i="2" l="1"/>
  <c r="B207" i="2"/>
  <c r="C207" i="2" s="1"/>
  <c r="Y206" i="2"/>
  <c r="N207" i="2" l="1"/>
  <c r="B208" i="2"/>
  <c r="C208" i="2" s="1"/>
  <c r="Y207" i="2"/>
  <c r="N208" i="2" l="1"/>
  <c r="Y208" i="2"/>
  <c r="B209" i="2"/>
  <c r="C209" i="2" s="1"/>
  <c r="N209" i="2" l="1"/>
  <c r="Y209" i="2"/>
  <c r="B210" i="2"/>
  <c r="C210" i="2" s="1"/>
  <c r="N210" i="2" l="1"/>
  <c r="Y210" i="2"/>
  <c r="B211" i="2"/>
  <c r="C211" i="2" s="1"/>
  <c r="N211" i="2" l="1"/>
  <c r="Y211" i="2"/>
  <c r="B212" i="2"/>
  <c r="C212" i="2" s="1"/>
  <c r="N212" i="2" l="1"/>
  <c r="B213" i="2"/>
  <c r="C213" i="2" s="1"/>
  <c r="Y212" i="2"/>
  <c r="N213" i="2" l="1"/>
  <c r="B214" i="2"/>
  <c r="C214" i="2" s="1"/>
  <c r="Y213" i="2"/>
  <c r="N214" i="2" l="1"/>
  <c r="B215" i="2"/>
  <c r="C215" i="2" s="1"/>
  <c r="Y214" i="2"/>
  <c r="N215" i="2" l="1"/>
  <c r="B216" i="2"/>
  <c r="C216" i="2" s="1"/>
  <c r="Y215" i="2"/>
  <c r="N216" i="2" l="1"/>
  <c r="B217" i="2"/>
  <c r="C217" i="2" s="1"/>
  <c r="Y216" i="2"/>
  <c r="N217" i="2" l="1"/>
  <c r="Y217" i="2"/>
  <c r="B218" i="2"/>
  <c r="C218" i="2" s="1"/>
  <c r="N218" i="2" l="1"/>
  <c r="Y218" i="2"/>
  <c r="B219" i="2"/>
  <c r="C219" i="2" s="1"/>
  <c r="N219" i="2" l="1"/>
  <c r="Y219" i="2"/>
  <c r="B220" i="2"/>
  <c r="C220" i="2" s="1"/>
  <c r="N220" i="2" l="1"/>
  <c r="B221" i="2"/>
  <c r="C221" i="2" s="1"/>
  <c r="Y220" i="2"/>
  <c r="N221" i="2" l="1"/>
  <c r="B222" i="2"/>
  <c r="C222" i="2" s="1"/>
  <c r="Y221" i="2"/>
  <c r="N222" i="2" l="1"/>
  <c r="B223" i="2"/>
  <c r="C223" i="2" s="1"/>
  <c r="Y222" i="2"/>
  <c r="N223" i="2" l="1"/>
  <c r="B224" i="2"/>
  <c r="C224" i="2" s="1"/>
  <c r="Y223" i="2"/>
  <c r="N224" i="2" l="1"/>
  <c r="Y224" i="2"/>
  <c r="B225" i="2"/>
  <c r="C225" i="2" s="1"/>
  <c r="N225" i="2" l="1"/>
  <c r="Y225" i="2"/>
  <c r="B226" i="2"/>
  <c r="C226" i="2" s="1"/>
  <c r="N226" i="2" l="1"/>
  <c r="Y226" i="2"/>
  <c r="B227" i="2"/>
  <c r="C227" i="2" s="1"/>
  <c r="N227" i="2" l="1"/>
  <c r="Y227" i="2"/>
  <c r="B228" i="2"/>
  <c r="C228" i="2" s="1"/>
  <c r="N228" i="2" l="1"/>
  <c r="Y228" i="2"/>
  <c r="B229" i="2"/>
  <c r="C229" i="2" s="1"/>
  <c r="N229" i="2" l="1"/>
  <c r="B230" i="2"/>
  <c r="C230" i="2" s="1"/>
  <c r="Y229" i="2"/>
  <c r="N230" i="2" l="1"/>
  <c r="B231" i="2"/>
  <c r="C231" i="2" s="1"/>
  <c r="Y230" i="2"/>
  <c r="N231" i="2" l="1"/>
  <c r="B232" i="2"/>
  <c r="C232" i="2" s="1"/>
  <c r="Y231" i="2"/>
  <c r="N232" i="2" l="1"/>
  <c r="Y232" i="2"/>
  <c r="B233" i="2"/>
  <c r="C233" i="2" s="1"/>
  <c r="N233" i="2" l="1"/>
  <c r="Y233" i="2"/>
  <c r="B234" i="2"/>
  <c r="C234" i="2" s="1"/>
  <c r="N234" i="2" l="1"/>
  <c r="Y234" i="2"/>
  <c r="B235" i="2"/>
  <c r="C235" i="2" s="1"/>
  <c r="N235" i="2" l="1"/>
  <c r="B236" i="2"/>
  <c r="C236" i="2" s="1"/>
  <c r="Y235" i="2"/>
  <c r="N236" i="2" l="1"/>
  <c r="B237" i="2"/>
  <c r="C237" i="2" s="1"/>
  <c r="Y236" i="2"/>
  <c r="N237" i="2" l="1"/>
  <c r="Y237" i="2"/>
  <c r="B238" i="2"/>
  <c r="C238" i="2" s="1"/>
  <c r="N238" i="2" l="1"/>
  <c r="Y238" i="2"/>
  <c r="B239" i="2"/>
  <c r="C239" i="2" s="1"/>
  <c r="N239" i="2" l="1"/>
  <c r="Y239" i="2"/>
  <c r="B240" i="2"/>
  <c r="C240" i="2" s="1"/>
  <c r="N240" i="2" l="1"/>
  <c r="B241" i="2"/>
  <c r="C241" i="2" s="1"/>
  <c r="Y240" i="2"/>
  <c r="N241" i="2" l="1"/>
  <c r="B242" i="2"/>
  <c r="C242" i="2" s="1"/>
  <c r="Y241" i="2"/>
  <c r="N242" i="2" l="1"/>
  <c r="B243" i="2"/>
  <c r="C243" i="2" s="1"/>
  <c r="Y242" i="2"/>
  <c r="N243" i="2" l="1"/>
  <c r="B244" i="2"/>
  <c r="C244" i="2" s="1"/>
  <c r="Y243" i="2"/>
  <c r="N244" i="2" l="1"/>
  <c r="Y244" i="2"/>
  <c r="B245" i="2"/>
  <c r="C245" i="2" s="1"/>
  <c r="N245" i="2" l="1"/>
  <c r="Y245" i="2"/>
  <c r="B246" i="2"/>
  <c r="C246" i="2" s="1"/>
  <c r="N246" i="2" l="1"/>
  <c r="Y246" i="2"/>
  <c r="B247" i="2"/>
  <c r="C247" i="2" s="1"/>
  <c r="N247" i="2" l="1"/>
  <c r="Y247" i="2"/>
  <c r="B248" i="2"/>
  <c r="C248" i="2" s="1"/>
  <c r="N248" i="2" l="1"/>
  <c r="B249" i="2"/>
  <c r="C249" i="2" s="1"/>
  <c r="Y248" i="2"/>
  <c r="N249" i="2" l="1"/>
  <c r="B250" i="2"/>
  <c r="C250" i="2" s="1"/>
  <c r="Y249" i="2"/>
  <c r="N250" i="2" l="1"/>
  <c r="B251" i="2"/>
  <c r="C251" i="2" s="1"/>
  <c r="Y250" i="2"/>
  <c r="N251" i="2" l="1"/>
  <c r="B252" i="2"/>
  <c r="C252" i="2" s="1"/>
  <c r="Y251" i="2"/>
  <c r="N252" i="2" l="1"/>
  <c r="B253" i="2"/>
  <c r="C253" i="2" s="1"/>
  <c r="Y252" i="2"/>
  <c r="N253" i="2" l="1"/>
  <c r="Y253" i="2"/>
  <c r="B254" i="2"/>
  <c r="C254" i="2" s="1"/>
  <c r="N254" i="2" l="1"/>
  <c r="Y254" i="2"/>
  <c r="B255" i="2"/>
  <c r="C255" i="2" s="1"/>
  <c r="N255" i="2" l="1"/>
  <c r="Y255" i="2"/>
  <c r="B256" i="2"/>
  <c r="C256" i="2" s="1"/>
  <c r="N256" i="2" l="1"/>
  <c r="Y256" i="2"/>
  <c r="B257" i="2"/>
  <c r="C257" i="2" s="1"/>
  <c r="N257" i="2" l="1"/>
  <c r="B258" i="2"/>
  <c r="C258" i="2" s="1"/>
  <c r="Y257" i="2"/>
  <c r="N258" i="2" l="1"/>
  <c r="B259" i="2"/>
  <c r="C259" i="2" s="1"/>
  <c r="Y258" i="2"/>
  <c r="N259" i="2" l="1"/>
  <c r="B260" i="2"/>
  <c r="C260" i="2" s="1"/>
  <c r="Y259" i="2"/>
  <c r="N260" i="2" l="1"/>
  <c r="Y260" i="2"/>
  <c r="B261" i="2"/>
  <c r="C261" i="2" s="1"/>
  <c r="N261" i="2" l="1"/>
  <c r="Y261" i="2"/>
  <c r="B262" i="2"/>
  <c r="C262" i="2" s="1"/>
  <c r="N262" i="2" l="1"/>
  <c r="Y262" i="2"/>
  <c r="B263" i="2"/>
  <c r="C263" i="2" s="1"/>
  <c r="N263" i="2" l="1"/>
  <c r="Y263" i="2"/>
  <c r="B264" i="2"/>
  <c r="C264" i="2" s="1"/>
  <c r="N264" i="2" l="1"/>
  <c r="B265" i="2"/>
  <c r="C265" i="2" s="1"/>
  <c r="Y264" i="2"/>
  <c r="N265" i="2" l="1"/>
  <c r="B266" i="2"/>
  <c r="C266" i="2" s="1"/>
  <c r="Y265" i="2"/>
  <c r="N266" i="2" l="1"/>
  <c r="B267" i="2"/>
  <c r="C267" i="2" s="1"/>
  <c r="Y266" i="2"/>
  <c r="N267" i="2" l="1"/>
  <c r="B268" i="2"/>
  <c r="C268" i="2" s="1"/>
  <c r="Y267" i="2"/>
  <c r="N268" i="2" l="1"/>
  <c r="B269" i="2"/>
  <c r="C269" i="2" s="1"/>
  <c r="Y268" i="2"/>
  <c r="N269" i="2" l="1"/>
  <c r="Y269" i="2"/>
  <c r="B270" i="2"/>
  <c r="C270" i="2" s="1"/>
  <c r="N270" i="2" l="1"/>
  <c r="Y270" i="2"/>
  <c r="B271" i="2"/>
  <c r="C271" i="2" s="1"/>
  <c r="N271" i="2" l="1"/>
  <c r="Y271" i="2"/>
  <c r="B272" i="2"/>
  <c r="C272" i="2" s="1"/>
  <c r="N272" i="2" l="1"/>
  <c r="Y272" i="2"/>
  <c r="B273" i="2"/>
  <c r="C273" i="2" s="1"/>
  <c r="N273" i="2" l="1"/>
  <c r="Y273" i="2"/>
  <c r="B274" i="2"/>
  <c r="C274" i="2" s="1"/>
  <c r="N274" i="2" l="1"/>
  <c r="B275" i="2"/>
  <c r="C275" i="2" s="1"/>
  <c r="Y274" i="2"/>
  <c r="N275" i="2" l="1"/>
  <c r="B276" i="2"/>
  <c r="C276" i="2" s="1"/>
  <c r="Y275" i="2"/>
  <c r="N276" i="2" l="1"/>
  <c r="B277" i="2"/>
  <c r="C277" i="2" s="1"/>
  <c r="Y276" i="2"/>
  <c r="N277" i="2" l="1"/>
  <c r="B278" i="2"/>
  <c r="C278" i="2" s="1"/>
  <c r="Y277" i="2"/>
  <c r="N278" i="2" l="1"/>
  <c r="B279" i="2"/>
  <c r="C279" i="2" s="1"/>
  <c r="Y278" i="2"/>
  <c r="N279" i="2" l="1"/>
  <c r="Y279" i="2"/>
  <c r="B280" i="2"/>
  <c r="C280" i="2" s="1"/>
  <c r="N280" i="2" l="1"/>
  <c r="Y280" i="2"/>
  <c r="B281" i="2"/>
  <c r="C281" i="2" s="1"/>
  <c r="N281" i="2" l="1"/>
  <c r="Y281" i="2"/>
  <c r="B282" i="2"/>
  <c r="C282" i="2" s="1"/>
  <c r="N282" i="2" l="1"/>
  <c r="B283" i="2"/>
  <c r="C283" i="2" s="1"/>
  <c r="Y282" i="2"/>
  <c r="N283" i="2" l="1"/>
  <c r="B284" i="2"/>
  <c r="C284" i="2" s="1"/>
  <c r="Y283" i="2"/>
  <c r="N284" i="2" l="1"/>
  <c r="B285" i="2"/>
  <c r="C285" i="2" s="1"/>
  <c r="Y284" i="2"/>
  <c r="N285" i="2" l="1"/>
  <c r="B286" i="2"/>
  <c r="C286" i="2" s="1"/>
  <c r="Y285" i="2"/>
  <c r="N286" i="2" l="1"/>
  <c r="Y286" i="2"/>
  <c r="B287" i="2"/>
  <c r="C287" i="2" s="1"/>
  <c r="N287" i="2" l="1"/>
  <c r="Y287" i="2"/>
  <c r="B288" i="2"/>
  <c r="C288" i="2" s="1"/>
  <c r="N288" i="2" l="1"/>
  <c r="Y288" i="2"/>
  <c r="B289" i="2"/>
  <c r="C289" i="2" s="1"/>
  <c r="N289" i="2" l="1"/>
  <c r="Y289" i="2"/>
  <c r="B290" i="2"/>
  <c r="C290" i="2" s="1"/>
  <c r="N290" i="2" l="1"/>
  <c r="B291" i="2"/>
  <c r="C291" i="2" s="1"/>
  <c r="Y290" i="2"/>
  <c r="N291" i="2" l="1"/>
  <c r="B292" i="2"/>
  <c r="C292" i="2" s="1"/>
  <c r="Y291" i="2"/>
  <c r="N292" i="2" l="1"/>
  <c r="B293" i="2"/>
  <c r="C293" i="2" s="1"/>
  <c r="Y292" i="2"/>
  <c r="N293" i="2" l="1"/>
  <c r="B294" i="2"/>
  <c r="C294" i="2" s="1"/>
  <c r="Y293" i="2"/>
  <c r="N294" i="2" l="1"/>
  <c r="B295" i="2"/>
  <c r="C295" i="2" s="1"/>
  <c r="Y294" i="2"/>
  <c r="N295" i="2" l="1"/>
  <c r="Y295" i="2"/>
  <c r="B296" i="2"/>
  <c r="C296" i="2" s="1"/>
  <c r="N296" i="2" l="1"/>
  <c r="Y296" i="2"/>
  <c r="B297" i="2"/>
  <c r="C297" i="2" s="1"/>
  <c r="N297" i="2" l="1"/>
  <c r="Y297" i="2"/>
  <c r="B298" i="2"/>
  <c r="C298" i="2" s="1"/>
  <c r="N298" i="2" l="1"/>
  <c r="B299" i="2"/>
  <c r="C299" i="2" s="1"/>
  <c r="Y298" i="2"/>
  <c r="N299" i="2" l="1"/>
  <c r="B300" i="2"/>
  <c r="C300" i="2" s="1"/>
  <c r="Y299" i="2"/>
  <c r="N300" i="2" l="1"/>
  <c r="B301" i="2"/>
  <c r="C301" i="2" s="1"/>
  <c r="Y300" i="2"/>
  <c r="N301" i="2" l="1"/>
  <c r="B302" i="2"/>
  <c r="C302" i="2" s="1"/>
  <c r="Y301" i="2"/>
  <c r="N302" i="2" l="1"/>
  <c r="Y302" i="2"/>
  <c r="B303" i="2"/>
  <c r="C303" i="2" s="1"/>
  <c r="N303" i="2" l="1"/>
  <c r="Y303" i="2"/>
  <c r="B304" i="2"/>
  <c r="C304" i="2" s="1"/>
  <c r="N304" i="2" l="1"/>
  <c r="Y304" i="2"/>
  <c r="B305" i="2"/>
  <c r="C305" i="2" s="1"/>
  <c r="N305" i="2" l="1"/>
  <c r="Y305" i="2"/>
  <c r="B306" i="2"/>
  <c r="C306" i="2" s="1"/>
  <c r="N306" i="2" l="1"/>
  <c r="B307" i="2"/>
  <c r="C307" i="2" s="1"/>
  <c r="Y306" i="2"/>
  <c r="N307" i="2" l="1"/>
  <c r="B308" i="2"/>
  <c r="C308" i="2" s="1"/>
  <c r="Y307" i="2"/>
  <c r="N308" i="2" l="1"/>
  <c r="B309" i="2"/>
  <c r="C309" i="2" s="1"/>
  <c r="Y308" i="2"/>
  <c r="N309" i="2" l="1"/>
  <c r="B310" i="2"/>
  <c r="C310" i="2" s="1"/>
  <c r="Y309" i="2"/>
  <c r="N310" i="2" l="1"/>
  <c r="B311" i="2"/>
  <c r="C311" i="2" s="1"/>
  <c r="Y310" i="2"/>
  <c r="N311" i="2" l="1"/>
  <c r="Y311" i="2"/>
  <c r="B312" i="2"/>
  <c r="C312" i="2" s="1"/>
  <c r="N312" i="2" l="1"/>
  <c r="Y312" i="2"/>
  <c r="B313" i="2"/>
  <c r="C313" i="2" s="1"/>
  <c r="N313" i="2" l="1"/>
  <c r="Y313" i="2"/>
  <c r="B314" i="2"/>
  <c r="C314" i="2" s="1"/>
  <c r="N314" i="2" l="1"/>
  <c r="Y314" i="2"/>
  <c r="B315" i="2"/>
  <c r="C315" i="2" s="1"/>
  <c r="N315" i="2" l="1"/>
  <c r="B316" i="2"/>
  <c r="C316" i="2" s="1"/>
  <c r="Y315" i="2"/>
  <c r="N316" i="2" l="1"/>
  <c r="B317" i="2"/>
  <c r="C317" i="2" s="1"/>
  <c r="Y316" i="2"/>
  <c r="N317" i="2" l="1"/>
  <c r="B318" i="2"/>
  <c r="C318" i="2" s="1"/>
  <c r="Y317" i="2"/>
  <c r="N318" i="2" l="1"/>
  <c r="Y318" i="2"/>
  <c r="B319" i="2"/>
  <c r="C319" i="2" s="1"/>
  <c r="N319" i="2" l="1"/>
  <c r="B320" i="2"/>
  <c r="C320" i="2" s="1"/>
  <c r="Y319" i="2"/>
  <c r="N320" i="2" l="1"/>
  <c r="B321" i="2"/>
  <c r="C321" i="2" s="1"/>
  <c r="Y320" i="2"/>
  <c r="N321" i="2" l="1"/>
  <c r="B322" i="2"/>
  <c r="C322" i="2" s="1"/>
  <c r="Y321" i="2"/>
  <c r="N322" i="2" l="1"/>
  <c r="B323" i="2"/>
  <c r="C323" i="2" s="1"/>
  <c r="Y322" i="2"/>
  <c r="N323" i="2" l="1"/>
  <c r="Y323" i="2"/>
  <c r="B324" i="2"/>
  <c r="C324" i="2" s="1"/>
  <c r="N324" i="2" l="1"/>
  <c r="Y324" i="2"/>
  <c r="B325" i="2"/>
  <c r="C325" i="2" s="1"/>
  <c r="N325" i="2" l="1"/>
  <c r="Y325" i="2"/>
  <c r="B326" i="2"/>
  <c r="C326" i="2" s="1"/>
  <c r="N326" i="2" l="1"/>
  <c r="Y326" i="2"/>
  <c r="B327" i="2"/>
  <c r="C327" i="2" s="1"/>
  <c r="N327" i="2" l="1"/>
  <c r="B328" i="2"/>
  <c r="C328" i="2" s="1"/>
  <c r="Y327" i="2"/>
  <c r="N328" i="2" l="1"/>
  <c r="B329" i="2"/>
  <c r="C329" i="2" s="1"/>
  <c r="Y328" i="2"/>
  <c r="N329" i="2" l="1"/>
  <c r="B330" i="2"/>
  <c r="C330" i="2" s="1"/>
  <c r="Y329" i="2"/>
  <c r="N330" i="2" l="1"/>
  <c r="B331" i="2"/>
  <c r="C331" i="2" s="1"/>
  <c r="Y330" i="2"/>
  <c r="N331" i="2" l="1"/>
  <c r="B332" i="2"/>
  <c r="C332" i="2" s="1"/>
  <c r="Y331" i="2"/>
  <c r="N332" i="2" l="1"/>
  <c r="Y332" i="2"/>
  <c r="B333" i="2"/>
  <c r="C333" i="2" s="1"/>
  <c r="N333" i="2" l="1"/>
  <c r="Y333" i="2"/>
  <c r="B334" i="2"/>
  <c r="C334" i="2" s="1"/>
  <c r="N334" i="2" l="1"/>
  <c r="Y334" i="2"/>
  <c r="B335" i="2"/>
  <c r="C335" i="2" s="1"/>
  <c r="N335" i="2" l="1"/>
  <c r="B336" i="2"/>
  <c r="C336" i="2" s="1"/>
  <c r="Y335" i="2"/>
  <c r="N336" i="2" l="1"/>
  <c r="B337" i="2"/>
  <c r="C337" i="2" s="1"/>
  <c r="Y336" i="2"/>
  <c r="N337" i="2" l="1"/>
  <c r="B338" i="2"/>
  <c r="C338" i="2" s="1"/>
  <c r="Y337" i="2"/>
  <c r="N338" i="2" l="1"/>
  <c r="B339" i="2"/>
  <c r="C339" i="2" s="1"/>
  <c r="Y338" i="2"/>
  <c r="N339" i="2" l="1"/>
  <c r="B340" i="2"/>
  <c r="C340" i="2" s="1"/>
  <c r="Y339" i="2"/>
  <c r="N340" i="2" l="1"/>
  <c r="Y340" i="2"/>
  <c r="B341" i="2"/>
  <c r="C341" i="2" s="1"/>
  <c r="N341" i="2" l="1"/>
  <c r="B342" i="2"/>
  <c r="C342" i="2" s="1"/>
  <c r="Y341" i="2"/>
  <c r="N342" i="2" l="1"/>
  <c r="Y342" i="2"/>
  <c r="B343" i="2"/>
  <c r="C343" i="2" s="1"/>
  <c r="N343" i="2" l="1"/>
  <c r="Y343" i="2"/>
  <c r="B344" i="2"/>
  <c r="C344" i="2" s="1"/>
  <c r="N344" i="2" l="1"/>
  <c r="Y344" i="2"/>
  <c r="B345" i="2"/>
  <c r="C345" i="2" s="1"/>
  <c r="N345" i="2" l="1"/>
  <c r="B346" i="2"/>
  <c r="C346" i="2" s="1"/>
  <c r="Y345" i="2"/>
  <c r="N346" i="2" l="1"/>
  <c r="B347" i="2"/>
  <c r="C347" i="2" s="1"/>
  <c r="Y346" i="2"/>
  <c r="N347" i="2" l="1"/>
  <c r="B348" i="2"/>
  <c r="C348" i="2" s="1"/>
  <c r="Y347" i="2"/>
  <c r="N348" i="2" l="1"/>
  <c r="B349" i="2"/>
  <c r="C349" i="2" s="1"/>
  <c r="Y348" i="2"/>
  <c r="N349" i="2" l="1"/>
  <c r="B350" i="2"/>
  <c r="C350" i="2" s="1"/>
  <c r="Y349" i="2"/>
  <c r="N350" i="2" l="1"/>
  <c r="Y350" i="2"/>
  <c r="B351" i="2"/>
  <c r="C351" i="2" s="1"/>
  <c r="N351" i="2" l="1"/>
  <c r="Y351" i="2"/>
  <c r="B352" i="2"/>
  <c r="C352" i="2" s="1"/>
  <c r="N352" i="2" l="1"/>
  <c r="Y352" i="2"/>
  <c r="B353" i="2"/>
  <c r="C353" i="2" s="1"/>
  <c r="N353" i="2" l="1"/>
  <c r="B354" i="2"/>
  <c r="C354" i="2" s="1"/>
  <c r="Y353" i="2"/>
  <c r="N354" i="2" l="1"/>
  <c r="B355" i="2"/>
  <c r="C355" i="2" s="1"/>
  <c r="Y354" i="2"/>
  <c r="N355" i="2" l="1"/>
  <c r="B356" i="2"/>
  <c r="C356" i="2" s="1"/>
  <c r="Y355" i="2"/>
  <c r="N356" i="2" l="1"/>
  <c r="B357" i="2"/>
  <c r="C357" i="2" s="1"/>
  <c r="Y356" i="2"/>
  <c r="N357" i="2" l="1"/>
  <c r="Y357" i="2"/>
  <c r="B358" i="2"/>
  <c r="C358" i="2" s="1"/>
  <c r="N358" i="2" l="1"/>
  <c r="Y358" i="2"/>
  <c r="B359" i="2"/>
  <c r="C359" i="2" s="1"/>
  <c r="N359" i="2" l="1"/>
  <c r="Y359" i="2"/>
  <c r="B360" i="2"/>
  <c r="C360" i="2" s="1"/>
  <c r="N360" i="2" l="1"/>
  <c r="Y360" i="2"/>
  <c r="B361" i="2"/>
  <c r="C361" i="2" s="1"/>
  <c r="N361" i="2" l="1"/>
  <c r="Y361" i="2"/>
  <c r="B362" i="2"/>
  <c r="C362" i="2" s="1"/>
  <c r="N362" i="2" l="1"/>
  <c r="B363" i="2"/>
  <c r="C363" i="2" s="1"/>
  <c r="Y362" i="2"/>
  <c r="N363" i="2" l="1"/>
  <c r="B364" i="2"/>
  <c r="C364" i="2" s="1"/>
  <c r="Y363" i="2"/>
  <c r="N364" i="2" l="1"/>
  <c r="B365" i="2"/>
  <c r="C365" i="2" s="1"/>
  <c r="Y364" i="2"/>
  <c r="N365" i="2" l="1"/>
  <c r="B366" i="2"/>
  <c r="C366" i="2" s="1"/>
  <c r="Y365" i="2"/>
  <c r="N366" i="2" l="1"/>
  <c r="B367" i="2"/>
  <c r="C367" i="2" s="1"/>
  <c r="Y366" i="2"/>
  <c r="N367" i="2" l="1"/>
  <c r="Y367" i="2"/>
  <c r="B368" i="2"/>
  <c r="C368" i="2" s="1"/>
  <c r="N368" i="2" l="1"/>
  <c r="Y368" i="2"/>
  <c r="B369" i="2"/>
  <c r="C369" i="2" s="1"/>
  <c r="N369" i="2" l="1"/>
  <c r="Y369" i="2"/>
  <c r="B370" i="2"/>
  <c r="C370" i="2" s="1"/>
  <c r="N370" i="2" l="1"/>
  <c r="Y370" i="2"/>
  <c r="B371" i="2"/>
  <c r="C371" i="2" s="1"/>
  <c r="N371" i="2" l="1"/>
  <c r="B372" i="2"/>
  <c r="C372" i="2" s="1"/>
  <c r="Y371" i="2"/>
  <c r="N372" i="2" l="1"/>
  <c r="B373" i="2"/>
  <c r="C373" i="2" s="1"/>
  <c r="Y372" i="2"/>
  <c r="N373" i="2" l="1"/>
  <c r="B374" i="2"/>
  <c r="C374" i="2" s="1"/>
  <c r="Y373" i="2"/>
  <c r="N374" i="2" l="1"/>
  <c r="Y374" i="2"/>
  <c r="B375" i="2"/>
  <c r="C375" i="2" s="1"/>
  <c r="N375" i="2" l="1"/>
  <c r="B376" i="2"/>
  <c r="C376" i="2" s="1"/>
  <c r="Y375" i="2"/>
  <c r="N376" i="2" l="1"/>
  <c r="Y376" i="2"/>
  <c r="B377" i="2"/>
  <c r="C377" i="2" s="1"/>
  <c r="N377" i="2" l="1"/>
  <c r="Y377" i="2"/>
  <c r="B378" i="2"/>
  <c r="C378" i="2" s="1"/>
  <c r="N378" i="2" l="1"/>
  <c r="B379" i="2"/>
  <c r="C379" i="2" s="1"/>
  <c r="Y378" i="2"/>
  <c r="N379" i="2" l="1"/>
  <c r="B380" i="2"/>
  <c r="C380" i="2" s="1"/>
  <c r="Y379" i="2"/>
  <c r="N380" i="2" l="1"/>
  <c r="B381" i="2"/>
  <c r="C381" i="2" s="1"/>
  <c r="Y380" i="2"/>
  <c r="N381" i="2" l="1"/>
  <c r="Y381" i="2"/>
  <c r="B382" i="2"/>
  <c r="C382" i="2" s="1"/>
  <c r="N382" i="2" l="1"/>
  <c r="Y382" i="2"/>
  <c r="B383" i="2"/>
  <c r="C383" i="2" s="1"/>
  <c r="N383" i="2" l="1"/>
  <c r="Y383" i="2"/>
  <c r="B384" i="2"/>
  <c r="C384" i="2" s="1"/>
  <c r="N384" i="2" l="1"/>
  <c r="Y384" i="2"/>
  <c r="B385" i="2"/>
  <c r="C385" i="2" s="1"/>
  <c r="N385" i="2" l="1"/>
  <c r="B386" i="2"/>
  <c r="C386" i="2" s="1"/>
  <c r="Y385" i="2"/>
  <c r="N386" i="2" l="1"/>
  <c r="B387" i="2"/>
  <c r="C387" i="2" s="1"/>
  <c r="Y386" i="2"/>
  <c r="N387" i="2" l="1"/>
  <c r="B388" i="2"/>
  <c r="C388" i="2" s="1"/>
  <c r="Y387" i="2"/>
  <c r="N388" i="2" l="1"/>
  <c r="B389" i="2"/>
  <c r="C389" i="2" s="1"/>
  <c r="Y388" i="2"/>
  <c r="N389" i="2" l="1"/>
  <c r="Y389" i="2"/>
  <c r="B390" i="2"/>
  <c r="C390" i="2" s="1"/>
  <c r="N390" i="2" l="1"/>
  <c r="Y390" i="2"/>
  <c r="B391" i="2"/>
  <c r="C391" i="2" s="1"/>
  <c r="N391" i="2" l="1"/>
  <c r="Y391" i="2"/>
  <c r="B392" i="2"/>
  <c r="C392" i="2" s="1"/>
  <c r="N392" i="2" l="1"/>
  <c r="Y392" i="2"/>
  <c r="B393" i="2"/>
  <c r="C393" i="2" s="1"/>
  <c r="N393" i="2" l="1"/>
  <c r="Y393" i="2"/>
  <c r="B394" i="2"/>
  <c r="C394" i="2" s="1"/>
  <c r="N394" i="2" l="1"/>
  <c r="B395" i="2"/>
  <c r="C395" i="2" s="1"/>
  <c r="Y394" i="2"/>
  <c r="N395" i="2" l="1"/>
  <c r="B396" i="2"/>
  <c r="C396" i="2" s="1"/>
  <c r="Y395" i="2"/>
  <c r="N396" i="2" l="1"/>
  <c r="B397" i="2"/>
  <c r="C397" i="2" s="1"/>
  <c r="Y396" i="2"/>
  <c r="N397" i="2" l="1"/>
  <c r="Y397" i="2"/>
  <c r="B398" i="2"/>
  <c r="C398" i="2" s="1"/>
  <c r="N398" i="2" l="1"/>
  <c r="Y398" i="2"/>
  <c r="B399" i="2"/>
  <c r="C399" i="2" s="1"/>
  <c r="N399" i="2" l="1"/>
  <c r="Y399" i="2"/>
  <c r="B400" i="2"/>
  <c r="C400" i="2" s="1"/>
  <c r="N400" i="2" l="1"/>
  <c r="Y400" i="2"/>
  <c r="B401" i="2"/>
  <c r="C401" i="2" s="1"/>
  <c r="N401" i="2" l="1"/>
  <c r="Y401" i="2"/>
  <c r="B402" i="2"/>
  <c r="C402" i="2" s="1"/>
  <c r="N402" i="2" l="1"/>
  <c r="B403" i="2"/>
  <c r="C403" i="2" s="1"/>
  <c r="Y402" i="2"/>
  <c r="N403" i="2" l="1"/>
  <c r="B404" i="2"/>
  <c r="C404" i="2" s="1"/>
  <c r="Y403" i="2"/>
  <c r="N404" i="2" l="1"/>
  <c r="B405" i="2"/>
  <c r="C405" i="2" s="1"/>
  <c r="Y404" i="2"/>
  <c r="N405" i="2" l="1"/>
  <c r="Y405" i="2"/>
  <c r="B406" i="2"/>
  <c r="C406" i="2" s="1"/>
  <c r="N406" i="2" l="1"/>
  <c r="Y406" i="2"/>
  <c r="B407" i="2"/>
  <c r="C407" i="2" s="1"/>
  <c r="N407" i="2" l="1"/>
  <c r="Y407" i="2"/>
  <c r="B408" i="2"/>
  <c r="C408" i="2" s="1"/>
  <c r="N408" i="2" l="1"/>
  <c r="Y408" i="2"/>
  <c r="B409" i="2"/>
  <c r="C409" i="2" s="1"/>
  <c r="N409" i="2" l="1"/>
  <c r="Y409" i="2"/>
  <c r="E5" i="2"/>
  <c r="K5" i="2" s="1"/>
  <c r="AJ36" i="2" l="1"/>
  <c r="C108" i="1" s="1"/>
  <c r="AK24" i="2"/>
  <c r="C75" i="1" s="1"/>
  <c r="AJ38" i="2"/>
  <c r="C112" i="1" s="1"/>
  <c r="AK26" i="2"/>
  <c r="C81" i="1" s="1"/>
  <c r="AJ340" i="2"/>
  <c r="AM340" i="2" s="1"/>
  <c r="AN340" i="2" s="1"/>
  <c r="AP340" i="2" s="1"/>
  <c r="AJ87" i="2"/>
  <c r="AM87" i="2" s="1"/>
  <c r="AN87" i="2" s="1"/>
  <c r="AP87" i="2" s="1"/>
  <c r="AJ180" i="2"/>
  <c r="AM180" i="2" s="1"/>
  <c r="AN180" i="2" s="1"/>
  <c r="AP180" i="2" s="1"/>
  <c r="AJ217" i="2"/>
  <c r="AM217" i="2" s="1"/>
  <c r="AN217" i="2" s="1"/>
  <c r="AP217" i="2" s="1"/>
  <c r="AJ390" i="2"/>
  <c r="AM390" i="2" s="1"/>
  <c r="AN390" i="2" s="1"/>
  <c r="AP390" i="2" s="1"/>
  <c r="AJ354" i="2"/>
  <c r="AM354" i="2" s="1"/>
  <c r="AN354" i="2" s="1"/>
  <c r="AP354" i="2" s="1"/>
  <c r="AJ196" i="2"/>
  <c r="AM196" i="2" s="1"/>
  <c r="AN196" i="2" s="1"/>
  <c r="AP196" i="2" s="1"/>
  <c r="AJ108" i="2"/>
  <c r="AM108" i="2" s="1"/>
  <c r="AN108" i="2" s="1"/>
  <c r="AP108" i="2" s="1"/>
  <c r="AJ205" i="2"/>
  <c r="AM205" i="2" s="1"/>
  <c r="AN205" i="2" s="1"/>
  <c r="AP205" i="2" s="1"/>
  <c r="AJ220" i="2"/>
  <c r="AM220" i="2" s="1"/>
  <c r="AN220" i="2" s="1"/>
  <c r="AP220" i="2" s="1"/>
  <c r="AJ229" i="2"/>
  <c r="AM229" i="2" s="1"/>
  <c r="AN229" i="2" s="1"/>
  <c r="AP229" i="2" s="1"/>
  <c r="AJ218" i="2"/>
  <c r="AM218" i="2" s="1"/>
  <c r="AN218" i="2" s="1"/>
  <c r="AP218" i="2" s="1"/>
  <c r="AJ297" i="2"/>
  <c r="AM297" i="2" s="1"/>
  <c r="AN297" i="2" s="1"/>
  <c r="AP297" i="2" s="1"/>
  <c r="AJ362" i="2"/>
  <c r="AM362" i="2" s="1"/>
  <c r="AN362" i="2" s="1"/>
  <c r="AP362" i="2" s="1"/>
  <c r="AJ143" i="2"/>
  <c r="AM143" i="2" s="1"/>
  <c r="AN143" i="2" s="1"/>
  <c r="AP143" i="2" s="1"/>
  <c r="AJ378" i="2"/>
  <c r="AM378" i="2" s="1"/>
  <c r="AN378" i="2" s="1"/>
  <c r="AP378" i="2" s="1"/>
  <c r="AJ99" i="2"/>
  <c r="AM99" i="2" s="1"/>
  <c r="AN99" i="2" s="1"/>
  <c r="AP99" i="2" s="1"/>
  <c r="AJ349" i="2"/>
  <c r="AM349" i="2" s="1"/>
  <c r="AN349" i="2" s="1"/>
  <c r="AP349" i="2" s="1"/>
  <c r="AJ316" i="2"/>
  <c r="AM316" i="2" s="1"/>
  <c r="AN316" i="2" s="1"/>
  <c r="AP316" i="2" s="1"/>
  <c r="AJ290" i="2"/>
  <c r="AM290" i="2" s="1"/>
  <c r="AN290" i="2" s="1"/>
  <c r="AP290" i="2" s="1"/>
  <c r="AJ339" i="2"/>
  <c r="AM339" i="2" s="1"/>
  <c r="AN339" i="2" s="1"/>
  <c r="AP339" i="2" s="1"/>
  <c r="AJ380" i="2"/>
  <c r="AM380" i="2" s="1"/>
  <c r="AN380" i="2" s="1"/>
  <c r="AP380" i="2" s="1"/>
  <c r="AJ156" i="2"/>
  <c r="AM156" i="2" s="1"/>
  <c r="AN156" i="2" s="1"/>
  <c r="AP156" i="2" s="1"/>
  <c r="AJ175" i="2"/>
  <c r="AM175" i="2" s="1"/>
  <c r="AN175" i="2" s="1"/>
  <c r="AP175" i="2" s="1"/>
  <c r="AJ187" i="2"/>
  <c r="AM187" i="2" s="1"/>
  <c r="AN187" i="2" s="1"/>
  <c r="AP187" i="2" s="1"/>
  <c r="AJ186" i="2"/>
  <c r="AM186" i="2" s="1"/>
  <c r="AN186" i="2" s="1"/>
  <c r="AP186" i="2" s="1"/>
  <c r="AJ359" i="2"/>
  <c r="AM359" i="2" s="1"/>
  <c r="AN359" i="2" s="1"/>
  <c r="AP359" i="2" s="1"/>
  <c r="AJ257" i="2"/>
  <c r="AM257" i="2" s="1"/>
  <c r="AN257" i="2" s="1"/>
  <c r="AP257" i="2" s="1"/>
  <c r="AJ228" i="2"/>
  <c r="AM228" i="2" s="1"/>
  <c r="AN228" i="2" s="1"/>
  <c r="AP228" i="2" s="1"/>
  <c r="AJ140" i="2"/>
  <c r="AM140" i="2" s="1"/>
  <c r="AN140" i="2" s="1"/>
  <c r="AP140" i="2" s="1"/>
  <c r="AJ181" i="2"/>
  <c r="AM181" i="2" s="1"/>
  <c r="AN181" i="2" s="1"/>
  <c r="AP181" i="2" s="1"/>
  <c r="AJ371" i="2"/>
  <c r="AM371" i="2" s="1"/>
  <c r="AN371" i="2" s="1"/>
  <c r="AP371" i="2" s="1"/>
  <c r="AJ397" i="2"/>
  <c r="AM397" i="2" s="1"/>
  <c r="AN397" i="2" s="1"/>
  <c r="AP397" i="2" s="1"/>
  <c r="AJ91" i="2"/>
  <c r="AM91" i="2" s="1"/>
  <c r="AN91" i="2" s="1"/>
  <c r="AP91" i="2" s="1"/>
  <c r="AJ260" i="2"/>
  <c r="AM260" i="2" s="1"/>
  <c r="AN260" i="2" s="1"/>
  <c r="AP260" i="2" s="1"/>
  <c r="AJ387" i="2"/>
  <c r="AM387" i="2" s="1"/>
  <c r="AN387" i="2" s="1"/>
  <c r="AP387" i="2" s="1"/>
  <c r="AJ382" i="2"/>
  <c r="AM382" i="2" s="1"/>
  <c r="AN382" i="2" s="1"/>
  <c r="AP382" i="2" s="1"/>
  <c r="AJ389" i="2"/>
  <c r="AM389" i="2" s="1"/>
  <c r="AN389" i="2" s="1"/>
  <c r="AP389" i="2" s="1"/>
  <c r="AJ346" i="2"/>
  <c r="AM346" i="2" s="1"/>
  <c r="AN346" i="2" s="1"/>
  <c r="AP346" i="2" s="1"/>
  <c r="AJ178" i="2"/>
  <c r="AM178" i="2" s="1"/>
  <c r="AN178" i="2" s="1"/>
  <c r="AP178" i="2" s="1"/>
  <c r="AJ344" i="2"/>
  <c r="AM344" i="2" s="1"/>
  <c r="AN344" i="2" s="1"/>
  <c r="AP344" i="2" s="1"/>
  <c r="AJ352" i="2"/>
  <c r="AM352" i="2" s="1"/>
  <c r="AN352" i="2" s="1"/>
  <c r="AP352" i="2" s="1"/>
  <c r="AJ379" i="2"/>
  <c r="AM379" i="2" s="1"/>
  <c r="AN379" i="2" s="1"/>
  <c r="AP379" i="2" s="1"/>
  <c r="AJ401" i="2"/>
  <c r="AM401" i="2" s="1"/>
  <c r="AN401" i="2" s="1"/>
  <c r="AP401" i="2" s="1"/>
  <c r="AJ96" i="2"/>
  <c r="AM96" i="2" s="1"/>
  <c r="AN96" i="2" s="1"/>
  <c r="AP96" i="2" s="1"/>
  <c r="AJ121" i="2"/>
  <c r="AM121" i="2" s="1"/>
  <c r="AN121" i="2" s="1"/>
  <c r="AP121" i="2" s="1"/>
  <c r="AJ325" i="2"/>
  <c r="AM325" i="2" s="1"/>
  <c r="AN325" i="2" s="1"/>
  <c r="AP325" i="2" s="1"/>
  <c r="AJ138" i="2"/>
  <c r="AM138" i="2" s="1"/>
  <c r="AN138" i="2" s="1"/>
  <c r="AP138" i="2" s="1"/>
  <c r="AJ45" i="2"/>
  <c r="AJ312" i="2"/>
  <c r="AM312" i="2" s="1"/>
  <c r="AN312" i="2" s="1"/>
  <c r="AP312" i="2" s="1"/>
  <c r="AJ348" i="2"/>
  <c r="AM348" i="2" s="1"/>
  <c r="AN348" i="2" s="1"/>
  <c r="AP348" i="2" s="1"/>
  <c r="AJ357" i="2"/>
  <c r="AM357" i="2" s="1"/>
  <c r="AN357" i="2" s="1"/>
  <c r="AP357" i="2" s="1"/>
  <c r="AJ314" i="2"/>
  <c r="AM314" i="2" s="1"/>
  <c r="AN314" i="2" s="1"/>
  <c r="AP314" i="2" s="1"/>
  <c r="AJ146" i="2"/>
  <c r="AM146" i="2" s="1"/>
  <c r="AN146" i="2" s="1"/>
  <c r="AP146" i="2" s="1"/>
  <c r="AJ264" i="2"/>
  <c r="AM264" i="2" s="1"/>
  <c r="AN264" i="2" s="1"/>
  <c r="AP264" i="2" s="1"/>
  <c r="AJ267" i="2"/>
  <c r="AM267" i="2" s="1"/>
  <c r="AN267" i="2" s="1"/>
  <c r="AP267" i="2" s="1"/>
  <c r="AJ152" i="2"/>
  <c r="AM152" i="2" s="1"/>
  <c r="AN152" i="2" s="1"/>
  <c r="AP152" i="2" s="1"/>
  <c r="AJ317" i="2"/>
  <c r="AM317" i="2" s="1"/>
  <c r="AN317" i="2" s="1"/>
  <c r="AP317" i="2" s="1"/>
  <c r="AJ310" i="2"/>
  <c r="AM310" i="2" s="1"/>
  <c r="AN310" i="2" s="1"/>
  <c r="AP310" i="2" s="1"/>
  <c r="AJ231" i="2"/>
  <c r="AM231" i="2" s="1"/>
  <c r="AN231" i="2" s="1"/>
  <c r="AP231" i="2" s="1"/>
  <c r="AJ46" i="2"/>
  <c r="AM46" i="2" s="1"/>
  <c r="AN46" i="2" s="1"/>
  <c r="AP46" i="2" s="1"/>
  <c r="AJ95" i="2"/>
  <c r="AM95" i="2" s="1"/>
  <c r="AN95" i="2" s="1"/>
  <c r="AP95" i="2" s="1"/>
  <c r="AJ131" i="2"/>
  <c r="AM131" i="2" s="1"/>
  <c r="AN131" i="2" s="1"/>
  <c r="AP131" i="2" s="1"/>
  <c r="AJ68" i="2"/>
  <c r="AM68" i="2" s="1"/>
  <c r="AN68" i="2" s="1"/>
  <c r="AP68" i="2" s="1"/>
  <c r="AJ404" i="2"/>
  <c r="AM404" i="2" s="1"/>
  <c r="AN404" i="2" s="1"/>
  <c r="AP404" i="2" s="1"/>
  <c r="AJ246" i="2"/>
  <c r="AM246" i="2" s="1"/>
  <c r="AN246" i="2" s="1"/>
  <c r="AP246" i="2" s="1"/>
  <c r="AJ132" i="2"/>
  <c r="AM132" i="2" s="1"/>
  <c r="AN132" i="2" s="1"/>
  <c r="AP132" i="2" s="1"/>
  <c r="AJ351" i="2"/>
  <c r="AM351" i="2" s="1"/>
  <c r="AN351" i="2" s="1"/>
  <c r="AP351" i="2" s="1"/>
  <c r="AJ65" i="2"/>
  <c r="AM65" i="2" s="1"/>
  <c r="AN65" i="2" s="1"/>
  <c r="AP65" i="2" s="1"/>
  <c r="AJ105" i="2"/>
  <c r="AM105" i="2" s="1"/>
  <c r="AN105" i="2" s="1"/>
  <c r="AP105" i="2" s="1"/>
  <c r="AJ292" i="2"/>
  <c r="AM292" i="2" s="1"/>
  <c r="AN292" i="2" s="1"/>
  <c r="AP292" i="2" s="1"/>
  <c r="AJ329" i="2"/>
  <c r="AM329" i="2" s="1"/>
  <c r="AN329" i="2" s="1"/>
  <c r="AP329" i="2" s="1"/>
  <c r="AJ374" i="2"/>
  <c r="AM374" i="2" s="1"/>
  <c r="AN374" i="2" s="1"/>
  <c r="AP374" i="2" s="1"/>
  <c r="AJ338" i="2"/>
  <c r="AM338" i="2" s="1"/>
  <c r="AN338" i="2" s="1"/>
  <c r="AP338" i="2" s="1"/>
  <c r="AJ136" i="2"/>
  <c r="AM136" i="2" s="1"/>
  <c r="AN136" i="2" s="1"/>
  <c r="AP136" i="2" s="1"/>
  <c r="AJ211" i="2"/>
  <c r="AM211" i="2" s="1"/>
  <c r="AN211" i="2" s="1"/>
  <c r="AP211" i="2" s="1"/>
  <c r="AJ78" i="2"/>
  <c r="AM78" i="2" s="1"/>
  <c r="AN78" i="2" s="1"/>
  <c r="AP78" i="2" s="1"/>
  <c r="AJ76" i="2"/>
  <c r="AM76" i="2" s="1"/>
  <c r="AN76" i="2" s="1"/>
  <c r="AP76" i="2" s="1"/>
  <c r="AJ116" i="2"/>
  <c r="AM116" i="2" s="1"/>
  <c r="AN116" i="2" s="1"/>
  <c r="AP116" i="2" s="1"/>
  <c r="AJ375" i="2"/>
  <c r="AM375" i="2" s="1"/>
  <c r="AN375" i="2" s="1"/>
  <c r="AP375" i="2" s="1"/>
  <c r="AJ253" i="2"/>
  <c r="AM253" i="2" s="1"/>
  <c r="AN253" i="2" s="1"/>
  <c r="AP253" i="2" s="1"/>
  <c r="AJ268" i="2"/>
  <c r="AM268" i="2" s="1"/>
  <c r="AN268" i="2" s="1"/>
  <c r="AP268" i="2" s="1"/>
  <c r="AJ277" i="2"/>
  <c r="AM277" i="2" s="1"/>
  <c r="AN277" i="2" s="1"/>
  <c r="AP277" i="2" s="1"/>
  <c r="AJ235" i="2"/>
  <c r="AM235" i="2" s="1"/>
  <c r="AN235" i="2" s="1"/>
  <c r="AP235" i="2" s="1"/>
  <c r="AJ321" i="2"/>
  <c r="AM321" i="2" s="1"/>
  <c r="AN321" i="2" s="1"/>
  <c r="AP321" i="2" s="1"/>
  <c r="AJ58" i="2"/>
  <c r="AM58" i="2" s="1"/>
  <c r="AN58" i="2" s="1"/>
  <c r="AP58" i="2" s="1"/>
  <c r="AJ226" i="2"/>
  <c r="AM226" i="2" s="1"/>
  <c r="AN226" i="2" s="1"/>
  <c r="AP226" i="2" s="1"/>
  <c r="AJ303" i="2"/>
  <c r="AM303" i="2" s="1"/>
  <c r="AN303" i="2" s="1"/>
  <c r="AP303" i="2" s="1"/>
  <c r="AJ119" i="2"/>
  <c r="AM119" i="2" s="1"/>
  <c r="AN119" i="2" s="1"/>
  <c r="AP119" i="2" s="1"/>
  <c r="AJ144" i="2"/>
  <c r="AM144" i="2" s="1"/>
  <c r="AN144" i="2" s="1"/>
  <c r="AP144" i="2" s="1"/>
  <c r="AJ168" i="2"/>
  <c r="AM168" i="2" s="1"/>
  <c r="AN168" i="2" s="1"/>
  <c r="AP168" i="2" s="1"/>
  <c r="AJ236" i="2"/>
  <c r="AM236" i="2" s="1"/>
  <c r="AN236" i="2" s="1"/>
  <c r="AP236" i="2" s="1"/>
  <c r="AJ281" i="2"/>
  <c r="AM281" i="2" s="1"/>
  <c r="AN281" i="2" s="1"/>
  <c r="AP281" i="2" s="1"/>
  <c r="AJ176" i="2"/>
  <c r="AM176" i="2" s="1"/>
  <c r="AN176" i="2" s="1"/>
  <c r="AP176" i="2" s="1"/>
  <c r="AJ157" i="2"/>
  <c r="AM157" i="2" s="1"/>
  <c r="AN157" i="2" s="1"/>
  <c r="AP157" i="2" s="1"/>
  <c r="AJ51" i="2"/>
  <c r="AM51" i="2" s="1"/>
  <c r="AN51" i="2" s="1"/>
  <c r="AP51" i="2" s="1"/>
  <c r="AJ101" i="2"/>
  <c r="AM101" i="2" s="1"/>
  <c r="AN101" i="2" s="1"/>
  <c r="AP101" i="2" s="1"/>
  <c r="AJ47" i="2"/>
  <c r="AM47" i="2" s="1"/>
  <c r="AN47" i="2" s="1"/>
  <c r="AP47" i="2" s="1"/>
  <c r="AJ160" i="2"/>
  <c r="AM160" i="2" s="1"/>
  <c r="AN160" i="2" s="1"/>
  <c r="AP160" i="2" s="1"/>
  <c r="AJ403" i="2"/>
  <c r="AM403" i="2" s="1"/>
  <c r="AN403" i="2" s="1"/>
  <c r="AP403" i="2" s="1"/>
  <c r="AJ381" i="2"/>
  <c r="AM381" i="2" s="1"/>
  <c r="AN381" i="2" s="1"/>
  <c r="AP381" i="2" s="1"/>
  <c r="AJ154" i="2"/>
  <c r="AM154" i="2" s="1"/>
  <c r="AN154" i="2" s="1"/>
  <c r="AP154" i="2" s="1"/>
  <c r="AJ395" i="2"/>
  <c r="AM395" i="2" s="1"/>
  <c r="AN395" i="2" s="1"/>
  <c r="AP395" i="2" s="1"/>
  <c r="AJ386" i="2"/>
  <c r="AM386" i="2" s="1"/>
  <c r="AN386" i="2" s="1"/>
  <c r="AP386" i="2" s="1"/>
  <c r="AJ230" i="2"/>
  <c r="AM230" i="2" s="1"/>
  <c r="AN230" i="2" s="1"/>
  <c r="AP230" i="2" s="1"/>
  <c r="AJ324" i="2"/>
  <c r="AM324" i="2" s="1"/>
  <c r="AN324" i="2" s="1"/>
  <c r="AP324" i="2" s="1"/>
  <c r="AJ103" i="2"/>
  <c r="AM103" i="2" s="1"/>
  <c r="AN103" i="2" s="1"/>
  <c r="AP103" i="2" s="1"/>
  <c r="AJ112" i="2"/>
  <c r="AM112" i="2" s="1"/>
  <c r="AN112" i="2" s="1"/>
  <c r="AP112" i="2" s="1"/>
  <c r="AJ185" i="2"/>
  <c r="AM185" i="2" s="1"/>
  <c r="AN185" i="2" s="1"/>
  <c r="AP185" i="2" s="1"/>
  <c r="AJ48" i="2"/>
  <c r="AM48" i="2" s="1"/>
  <c r="AN48" i="2" s="1"/>
  <c r="AP48" i="2" s="1"/>
  <c r="AJ55" i="2"/>
  <c r="AM55" i="2" s="1"/>
  <c r="AN55" i="2" s="1"/>
  <c r="AP55" i="2" s="1"/>
  <c r="Q31" i="2"/>
  <c r="C98" i="1" s="1"/>
  <c r="AJ350" i="2"/>
  <c r="AM350" i="2" s="1"/>
  <c r="AN350" i="2" s="1"/>
  <c r="AP350" i="2" s="1"/>
  <c r="AJ151" i="2"/>
  <c r="AM151" i="2" s="1"/>
  <c r="AN151" i="2" s="1"/>
  <c r="AP151" i="2" s="1"/>
  <c r="AJ240" i="2"/>
  <c r="AM240" i="2" s="1"/>
  <c r="AN240" i="2" s="1"/>
  <c r="AP240" i="2" s="1"/>
  <c r="AJ305" i="2"/>
  <c r="AM305" i="2" s="1"/>
  <c r="AN305" i="2" s="1"/>
  <c r="AP305" i="2" s="1"/>
  <c r="AJ177" i="2"/>
  <c r="AM177" i="2" s="1"/>
  <c r="AN177" i="2" s="1"/>
  <c r="AP177" i="2" s="1"/>
  <c r="AJ368" i="2"/>
  <c r="AM368" i="2" s="1"/>
  <c r="AN368" i="2" s="1"/>
  <c r="AP368" i="2" s="1"/>
  <c r="AJ285" i="2"/>
  <c r="AM285" i="2" s="1"/>
  <c r="AN285" i="2" s="1"/>
  <c r="AP285" i="2" s="1"/>
  <c r="AJ250" i="2"/>
  <c r="AM250" i="2" s="1"/>
  <c r="AN250" i="2" s="1"/>
  <c r="AP250" i="2" s="1"/>
  <c r="AJ164" i="2"/>
  <c r="AM164" i="2" s="1"/>
  <c r="AN164" i="2" s="1"/>
  <c r="AP164" i="2" s="1"/>
  <c r="AJ194" i="2"/>
  <c r="AM194" i="2" s="1"/>
  <c r="AN194" i="2" s="1"/>
  <c r="AP194" i="2" s="1"/>
  <c r="AJ104" i="2"/>
  <c r="AM104" i="2" s="1"/>
  <c r="AN104" i="2" s="1"/>
  <c r="AP104" i="2" s="1"/>
  <c r="AJ383" i="2"/>
  <c r="AM383" i="2" s="1"/>
  <c r="AN383" i="2" s="1"/>
  <c r="AP383" i="2" s="1"/>
  <c r="AJ274" i="2"/>
  <c r="AM274" i="2" s="1"/>
  <c r="AN274" i="2" s="1"/>
  <c r="AP274" i="2" s="1"/>
  <c r="AJ163" i="2"/>
  <c r="AM163" i="2" s="1"/>
  <c r="AN163" i="2" s="1"/>
  <c r="AP163" i="2" s="1"/>
  <c r="AJ137" i="2"/>
  <c r="AM137" i="2" s="1"/>
  <c r="AN137" i="2" s="1"/>
  <c r="AP137" i="2" s="1"/>
  <c r="AJ182" i="2"/>
  <c r="AM182" i="2" s="1"/>
  <c r="AN182" i="2" s="1"/>
  <c r="AP182" i="2" s="1"/>
  <c r="AJ225" i="2"/>
  <c r="AM225" i="2" s="1"/>
  <c r="AN225" i="2" s="1"/>
  <c r="AP225" i="2" s="1"/>
  <c r="AJ318" i="2"/>
  <c r="AM318" i="2" s="1"/>
  <c r="AN318" i="2" s="1"/>
  <c r="AP318" i="2" s="1"/>
  <c r="AJ150" i="2"/>
  <c r="AM150" i="2" s="1"/>
  <c r="AN150" i="2" s="1"/>
  <c r="AP150" i="2" s="1"/>
  <c r="AJ331" i="2"/>
  <c r="AM331" i="2" s="1"/>
  <c r="AN331" i="2" s="1"/>
  <c r="AP331" i="2" s="1"/>
  <c r="AJ74" i="2"/>
  <c r="AM74" i="2" s="1"/>
  <c r="AN74" i="2" s="1"/>
  <c r="AP74" i="2" s="1"/>
  <c r="AJ315" i="2"/>
  <c r="AM315" i="2" s="1"/>
  <c r="AN315" i="2" s="1"/>
  <c r="AP315" i="2" s="1"/>
  <c r="AJ113" i="2"/>
  <c r="AM113" i="2" s="1"/>
  <c r="AN113" i="2" s="1"/>
  <c r="AP113" i="2" s="1"/>
  <c r="AJ248" i="2"/>
  <c r="AM248" i="2" s="1"/>
  <c r="AN248" i="2" s="1"/>
  <c r="AP248" i="2" s="1"/>
  <c r="AJ82" i="2"/>
  <c r="AM82" i="2" s="1"/>
  <c r="AN82" i="2" s="1"/>
  <c r="AP82" i="2" s="1"/>
  <c r="AJ216" i="2"/>
  <c r="AM216" i="2" s="1"/>
  <c r="AN216" i="2" s="1"/>
  <c r="AP216" i="2" s="1"/>
  <c r="AJ319" i="2"/>
  <c r="AM319" i="2" s="1"/>
  <c r="AN319" i="2" s="1"/>
  <c r="AP319" i="2" s="1"/>
  <c r="AJ311" i="2"/>
  <c r="AM311" i="2" s="1"/>
  <c r="AN311" i="2" s="1"/>
  <c r="AP311" i="2" s="1"/>
  <c r="AJ223" i="2"/>
  <c r="AM223" i="2" s="1"/>
  <c r="AN223" i="2" s="1"/>
  <c r="AP223" i="2" s="1"/>
  <c r="AJ90" i="2"/>
  <c r="AM90" i="2" s="1"/>
  <c r="AN90" i="2" s="1"/>
  <c r="AP90" i="2" s="1"/>
  <c r="AJ353" i="2"/>
  <c r="AM353" i="2" s="1"/>
  <c r="AN353" i="2" s="1"/>
  <c r="AP353" i="2" s="1"/>
  <c r="AJ286" i="2"/>
  <c r="AM286" i="2" s="1"/>
  <c r="AN286" i="2" s="1"/>
  <c r="AP286" i="2" s="1"/>
  <c r="AJ118" i="2"/>
  <c r="AM118" i="2" s="1"/>
  <c r="AN118" i="2" s="1"/>
  <c r="AP118" i="2" s="1"/>
  <c r="AJ125" i="2"/>
  <c r="AM125" i="2" s="1"/>
  <c r="AN125" i="2" s="1"/>
  <c r="AP125" i="2" s="1"/>
  <c r="AJ254" i="2"/>
  <c r="AM254" i="2" s="1"/>
  <c r="AN254" i="2" s="1"/>
  <c r="AP254" i="2" s="1"/>
  <c r="AJ86" i="2"/>
  <c r="AM86" i="2" s="1"/>
  <c r="AN86" i="2" s="1"/>
  <c r="AP86" i="2" s="1"/>
  <c r="AJ367" i="2"/>
  <c r="AM367" i="2" s="1"/>
  <c r="AN367" i="2" s="1"/>
  <c r="AP367" i="2" s="1"/>
  <c r="AJ200" i="2"/>
  <c r="AM200" i="2" s="1"/>
  <c r="AN200" i="2" s="1"/>
  <c r="AP200" i="2" s="1"/>
  <c r="AJ263" i="2"/>
  <c r="AM263" i="2" s="1"/>
  <c r="AN263" i="2" s="1"/>
  <c r="AP263" i="2" s="1"/>
  <c r="AJ294" i="2"/>
  <c r="AM294" i="2" s="1"/>
  <c r="AN294" i="2" s="1"/>
  <c r="AP294" i="2" s="1"/>
  <c r="AJ313" i="2"/>
  <c r="AM313" i="2" s="1"/>
  <c r="AN313" i="2" s="1"/>
  <c r="AP313" i="2" s="1"/>
  <c r="AJ295" i="2"/>
  <c r="AM295" i="2" s="1"/>
  <c r="AN295" i="2" s="1"/>
  <c r="AP295" i="2" s="1"/>
  <c r="AJ183" i="2"/>
  <c r="AM183" i="2" s="1"/>
  <c r="AN183" i="2" s="1"/>
  <c r="AP183" i="2" s="1"/>
  <c r="AJ222" i="2"/>
  <c r="AM222" i="2" s="1"/>
  <c r="AN222" i="2" s="1"/>
  <c r="AP222" i="2" s="1"/>
  <c r="AJ190" i="2"/>
  <c r="AM190" i="2" s="1"/>
  <c r="AN190" i="2" s="1"/>
  <c r="AP190" i="2" s="1"/>
  <c r="AJ369" i="2"/>
  <c r="AM369" i="2" s="1"/>
  <c r="AN369" i="2" s="1"/>
  <c r="AP369" i="2" s="1"/>
  <c r="AJ291" i="2"/>
  <c r="AM291" i="2" s="1"/>
  <c r="AN291" i="2" s="1"/>
  <c r="AP291" i="2" s="1"/>
  <c r="AJ408" i="2"/>
  <c r="AM408" i="2" s="1"/>
  <c r="AN408" i="2" s="1"/>
  <c r="AP408" i="2" s="1"/>
  <c r="AJ203" i="2"/>
  <c r="AM203" i="2" s="1"/>
  <c r="AN203" i="2" s="1"/>
  <c r="AP203" i="2" s="1"/>
  <c r="AJ52" i="2"/>
  <c r="AM52" i="2" s="1"/>
  <c r="AN52" i="2" s="1"/>
  <c r="AP52" i="2" s="1"/>
  <c r="AJ142" i="2"/>
  <c r="AM142" i="2" s="1"/>
  <c r="AN142" i="2" s="1"/>
  <c r="AP142" i="2" s="1"/>
  <c r="AJ282" i="2"/>
  <c r="AM282" i="2" s="1"/>
  <c r="AN282" i="2" s="1"/>
  <c r="AP282" i="2" s="1"/>
  <c r="AJ145" i="2"/>
  <c r="AM145" i="2" s="1"/>
  <c r="AN145" i="2" s="1"/>
  <c r="AP145" i="2" s="1"/>
  <c r="AJ56" i="2"/>
  <c r="AM56" i="2" s="1"/>
  <c r="AN56" i="2" s="1"/>
  <c r="AP56" i="2" s="1"/>
  <c r="AJ209" i="2"/>
  <c r="AM209" i="2" s="1"/>
  <c r="AN209" i="2" s="1"/>
  <c r="AP209" i="2" s="1"/>
  <c r="AJ71" i="2"/>
  <c r="AM71" i="2" s="1"/>
  <c r="AN71" i="2" s="1"/>
  <c r="AP71" i="2" s="1"/>
  <c r="AJ388" i="2"/>
  <c r="AM388" i="2" s="1"/>
  <c r="AN388" i="2" s="1"/>
  <c r="AP388" i="2" s="1"/>
  <c r="AJ192" i="2"/>
  <c r="AM192" i="2" s="1"/>
  <c r="AN192" i="2" s="1"/>
  <c r="AP192" i="2" s="1"/>
  <c r="AJ301" i="2"/>
  <c r="AM301" i="2" s="1"/>
  <c r="AN301" i="2" s="1"/>
  <c r="AP301" i="2" s="1"/>
  <c r="AJ174" i="2"/>
  <c r="AM174" i="2" s="1"/>
  <c r="AN174" i="2" s="1"/>
  <c r="AP174" i="2" s="1"/>
  <c r="AJ365" i="2"/>
  <c r="AM365" i="2" s="1"/>
  <c r="AN365" i="2" s="1"/>
  <c r="AP365" i="2" s="1"/>
  <c r="AJ148" i="2"/>
  <c r="AM148" i="2" s="1"/>
  <c r="AN148" i="2" s="1"/>
  <c r="AP148" i="2" s="1"/>
  <c r="AJ287" i="2"/>
  <c r="AM287" i="2" s="1"/>
  <c r="AN287" i="2" s="1"/>
  <c r="AP287" i="2" s="1"/>
  <c r="AJ81" i="2"/>
  <c r="AM81" i="2" s="1"/>
  <c r="AN81" i="2" s="1"/>
  <c r="AP81" i="2" s="1"/>
  <c r="AJ195" i="2"/>
  <c r="AM195" i="2" s="1"/>
  <c r="AN195" i="2" s="1"/>
  <c r="AP195" i="2" s="1"/>
  <c r="AJ360" i="2"/>
  <c r="AM360" i="2" s="1"/>
  <c r="AN360" i="2" s="1"/>
  <c r="AP360" i="2" s="1"/>
  <c r="AJ75" i="2"/>
  <c r="AM75" i="2" s="1"/>
  <c r="AN75" i="2" s="1"/>
  <c r="AP75" i="2" s="1"/>
  <c r="AJ391" i="2"/>
  <c r="AM391" i="2" s="1"/>
  <c r="AN391" i="2" s="1"/>
  <c r="AP391" i="2" s="1"/>
  <c r="AJ358" i="2"/>
  <c r="AM358" i="2" s="1"/>
  <c r="AN358" i="2" s="1"/>
  <c r="AP358" i="2" s="1"/>
  <c r="AJ214" i="2"/>
  <c r="AM214" i="2" s="1"/>
  <c r="AN214" i="2" s="1"/>
  <c r="AP214" i="2" s="1"/>
  <c r="AJ133" i="2"/>
  <c r="AM133" i="2" s="1"/>
  <c r="AN133" i="2" s="1"/>
  <c r="AP133" i="2" s="1"/>
  <c r="AJ49" i="2"/>
  <c r="AM49" i="2" s="1"/>
  <c r="AN49" i="2" s="1"/>
  <c r="AP49" i="2" s="1"/>
  <c r="AJ405" i="2"/>
  <c r="AM405" i="2" s="1"/>
  <c r="AN405" i="2" s="1"/>
  <c r="AP405" i="2" s="1"/>
  <c r="AJ191" i="2"/>
  <c r="AM191" i="2" s="1"/>
  <c r="AN191" i="2" s="1"/>
  <c r="AP191" i="2" s="1"/>
  <c r="AJ278" i="2"/>
  <c r="AM278" i="2" s="1"/>
  <c r="AN278" i="2" s="1"/>
  <c r="AP278" i="2" s="1"/>
  <c r="AJ188" i="2"/>
  <c r="AM188" i="2" s="1"/>
  <c r="AN188" i="2" s="1"/>
  <c r="AP188" i="2" s="1"/>
  <c r="AJ384" i="2"/>
  <c r="AM384" i="2" s="1"/>
  <c r="AN384" i="2" s="1"/>
  <c r="AP384" i="2" s="1"/>
  <c r="AJ60" i="2"/>
  <c r="AM60" i="2" s="1"/>
  <c r="AN60" i="2" s="1"/>
  <c r="AP60" i="2" s="1"/>
  <c r="AJ100" i="2"/>
  <c r="AM100" i="2" s="1"/>
  <c r="AN100" i="2" s="1"/>
  <c r="AP100" i="2" s="1"/>
  <c r="AJ372" i="2"/>
  <c r="AM372" i="2" s="1"/>
  <c r="AN372" i="2" s="1"/>
  <c r="AP372" i="2" s="1"/>
  <c r="AJ117" i="2"/>
  <c r="AM117" i="2" s="1"/>
  <c r="AN117" i="2" s="1"/>
  <c r="AP117" i="2" s="1"/>
  <c r="AJ300" i="2"/>
  <c r="AM300" i="2" s="1"/>
  <c r="AN300" i="2" s="1"/>
  <c r="AP300" i="2" s="1"/>
  <c r="AJ161" i="2"/>
  <c r="AM161" i="2" s="1"/>
  <c r="AN161" i="2" s="1"/>
  <c r="AP161" i="2" s="1"/>
  <c r="AJ271" i="2"/>
  <c r="AM271" i="2" s="1"/>
  <c r="AN271" i="2" s="1"/>
  <c r="AP271" i="2" s="1"/>
  <c r="AJ93" i="2"/>
  <c r="AM93" i="2" s="1"/>
  <c r="AN93" i="2" s="1"/>
  <c r="AP93" i="2" s="1"/>
  <c r="AJ158" i="2"/>
  <c r="AM158" i="2" s="1"/>
  <c r="AN158" i="2" s="1"/>
  <c r="AP158" i="2" s="1"/>
  <c r="AJ394" i="2"/>
  <c r="AM394" i="2" s="1"/>
  <c r="AN394" i="2" s="1"/>
  <c r="AP394" i="2" s="1"/>
  <c r="AJ213" i="2"/>
  <c r="AM213" i="2" s="1"/>
  <c r="AN213" i="2" s="1"/>
  <c r="AP213" i="2" s="1"/>
  <c r="AJ57" i="2"/>
  <c r="AM57" i="2" s="1"/>
  <c r="AN57" i="2" s="1"/>
  <c r="AP57" i="2" s="1"/>
  <c r="AJ256" i="2"/>
  <c r="AM256" i="2" s="1"/>
  <c r="AN256" i="2" s="1"/>
  <c r="AP256" i="2" s="1"/>
  <c r="AJ334" i="2"/>
  <c r="AM334" i="2" s="1"/>
  <c r="AN334" i="2" s="1"/>
  <c r="AP334" i="2" s="1"/>
  <c r="AJ179" i="2"/>
  <c r="AM179" i="2" s="1"/>
  <c r="AN179" i="2" s="1"/>
  <c r="AP179" i="2" s="1"/>
  <c r="AJ272" i="2"/>
  <c r="AM272" i="2" s="1"/>
  <c r="AN272" i="2" s="1"/>
  <c r="AP272" i="2" s="1"/>
  <c r="AJ126" i="2"/>
  <c r="AM126" i="2" s="1"/>
  <c r="AN126" i="2" s="1"/>
  <c r="AP126" i="2" s="1"/>
  <c r="AJ304" i="2"/>
  <c r="AM304" i="2" s="1"/>
  <c r="AN304" i="2" s="1"/>
  <c r="AP304" i="2" s="1"/>
  <c r="AJ343" i="2"/>
  <c r="AM343" i="2" s="1"/>
  <c r="AN343" i="2" s="1"/>
  <c r="AP343" i="2" s="1"/>
  <c r="AJ322" i="2"/>
  <c r="AM322" i="2" s="1"/>
  <c r="AN322" i="2" s="1"/>
  <c r="AP322" i="2" s="1"/>
  <c r="AJ97" i="2"/>
  <c r="AM97" i="2" s="1"/>
  <c r="AN97" i="2" s="1"/>
  <c r="AP97" i="2" s="1"/>
  <c r="AJ276" i="2"/>
  <c r="AM276" i="2" s="1"/>
  <c r="AN276" i="2" s="1"/>
  <c r="AP276" i="2" s="1"/>
  <c r="AJ227" i="2"/>
  <c r="AM227" i="2" s="1"/>
  <c r="AN227" i="2" s="1"/>
  <c r="AP227" i="2" s="1"/>
  <c r="AJ251" i="2"/>
  <c r="AM251" i="2" s="1"/>
  <c r="AN251" i="2" s="1"/>
  <c r="AP251" i="2" s="1"/>
  <c r="AJ243" i="2"/>
  <c r="AM243" i="2" s="1"/>
  <c r="AN243" i="2" s="1"/>
  <c r="AP243" i="2" s="1"/>
  <c r="AJ94" i="2"/>
  <c r="AM94" i="2" s="1"/>
  <c r="AN94" i="2" s="1"/>
  <c r="AP94" i="2" s="1"/>
  <c r="AJ197" i="2"/>
  <c r="AM197" i="2" s="1"/>
  <c r="AN197" i="2" s="1"/>
  <c r="AP197" i="2" s="1"/>
  <c r="AJ328" i="2"/>
  <c r="AM328" i="2" s="1"/>
  <c r="AN328" i="2" s="1"/>
  <c r="AP328" i="2" s="1"/>
  <c r="AJ284" i="2"/>
  <c r="AM284" i="2" s="1"/>
  <c r="AN284" i="2" s="1"/>
  <c r="AP284" i="2" s="1"/>
  <c r="AJ266" i="2"/>
  <c r="AM266" i="2" s="1"/>
  <c r="AN266" i="2" s="1"/>
  <c r="AP266" i="2" s="1"/>
  <c r="AJ120" i="2"/>
  <c r="AM120" i="2" s="1"/>
  <c r="AN120" i="2" s="1"/>
  <c r="AP120" i="2" s="1"/>
  <c r="AJ115" i="2"/>
  <c r="AM115" i="2" s="1"/>
  <c r="AN115" i="2" s="1"/>
  <c r="AP115" i="2" s="1"/>
  <c r="AJ326" i="2"/>
  <c r="AM326" i="2" s="1"/>
  <c r="AN326" i="2" s="1"/>
  <c r="AP326" i="2" s="1"/>
  <c r="AJ173" i="2"/>
  <c r="AM173" i="2" s="1"/>
  <c r="AN173" i="2" s="1"/>
  <c r="AP173" i="2" s="1"/>
  <c r="AJ88" i="2"/>
  <c r="AM88" i="2" s="1"/>
  <c r="AN88" i="2" s="1"/>
  <c r="AP88" i="2" s="1"/>
  <c r="AJ299" i="2"/>
  <c r="AM299" i="2" s="1"/>
  <c r="AN299" i="2" s="1"/>
  <c r="AP299" i="2" s="1"/>
  <c r="AJ337" i="2"/>
  <c r="AM337" i="2" s="1"/>
  <c r="AN337" i="2" s="1"/>
  <c r="AP337" i="2" s="1"/>
  <c r="AJ69" i="2"/>
  <c r="AM69" i="2" s="1"/>
  <c r="AN69" i="2" s="1"/>
  <c r="AP69" i="2" s="1"/>
  <c r="AJ270" i="2"/>
  <c r="AM270" i="2" s="1"/>
  <c r="AN270" i="2" s="1"/>
  <c r="AP270" i="2" s="1"/>
  <c r="AJ409" i="2"/>
  <c r="AM409" i="2" s="1"/>
  <c r="AN409" i="2" s="1"/>
  <c r="AP409" i="2" s="1"/>
  <c r="AJ262" i="2"/>
  <c r="AM262" i="2" s="1"/>
  <c r="AN262" i="2" s="1"/>
  <c r="AP262" i="2" s="1"/>
  <c r="AJ323" i="2"/>
  <c r="AM323" i="2" s="1"/>
  <c r="AN323" i="2" s="1"/>
  <c r="AP323" i="2" s="1"/>
  <c r="AJ72" i="2"/>
  <c r="AM72" i="2" s="1"/>
  <c r="AN72" i="2" s="1"/>
  <c r="AP72" i="2" s="1"/>
  <c r="AJ342" i="2"/>
  <c r="AM342" i="2" s="1"/>
  <c r="AN342" i="2" s="1"/>
  <c r="AP342" i="2" s="1"/>
  <c r="AJ59" i="2"/>
  <c r="AM59" i="2" s="1"/>
  <c r="AN59" i="2" s="1"/>
  <c r="AP59" i="2" s="1"/>
  <c r="AJ398" i="2"/>
  <c r="AM398" i="2" s="1"/>
  <c r="AN398" i="2" s="1"/>
  <c r="AP398" i="2" s="1"/>
  <c r="AJ279" i="2"/>
  <c r="AM279" i="2" s="1"/>
  <c r="AN279" i="2" s="1"/>
  <c r="AP279" i="2" s="1"/>
  <c r="AJ210" i="2"/>
  <c r="AM210" i="2" s="1"/>
  <c r="AN210" i="2" s="1"/>
  <c r="AP210" i="2" s="1"/>
  <c r="AJ83" i="2"/>
  <c r="AM83" i="2" s="1"/>
  <c r="AN83" i="2" s="1"/>
  <c r="AP83" i="2" s="1"/>
  <c r="AJ111" i="2"/>
  <c r="AM111" i="2" s="1"/>
  <c r="AN111" i="2" s="1"/>
  <c r="AP111" i="2" s="1"/>
  <c r="AJ396" i="2"/>
  <c r="AM396" i="2" s="1"/>
  <c r="AN396" i="2" s="1"/>
  <c r="AP396" i="2" s="1"/>
  <c r="AJ67" i="2"/>
  <c r="AM67" i="2" s="1"/>
  <c r="AN67" i="2" s="1"/>
  <c r="AP67" i="2" s="1"/>
  <c r="AJ306" i="2"/>
  <c r="AM306" i="2" s="1"/>
  <c r="AN306" i="2" s="1"/>
  <c r="AP306" i="2" s="1"/>
  <c r="AJ128" i="2"/>
  <c r="AM128" i="2" s="1"/>
  <c r="AN128" i="2" s="1"/>
  <c r="AP128" i="2" s="1"/>
  <c r="AJ406" i="2"/>
  <c r="AM406" i="2" s="1"/>
  <c r="AN406" i="2" s="1"/>
  <c r="AP406" i="2" s="1"/>
  <c r="AJ361" i="2"/>
  <c r="AM361" i="2" s="1"/>
  <c r="AN361" i="2" s="1"/>
  <c r="AP361" i="2" s="1"/>
  <c r="AJ107" i="2"/>
  <c r="AM107" i="2" s="1"/>
  <c r="AN107" i="2" s="1"/>
  <c r="AP107" i="2" s="1"/>
  <c r="AJ255" i="2"/>
  <c r="AM255" i="2" s="1"/>
  <c r="AN255" i="2" s="1"/>
  <c r="AP255" i="2" s="1"/>
  <c r="AJ393" i="2"/>
  <c r="AM393" i="2" s="1"/>
  <c r="AN393" i="2" s="1"/>
  <c r="AP393" i="2" s="1"/>
  <c r="AJ241" i="2"/>
  <c r="AM241" i="2" s="1"/>
  <c r="AN241" i="2" s="1"/>
  <c r="AP241" i="2" s="1"/>
  <c r="AJ288" i="2"/>
  <c r="AM288" i="2" s="1"/>
  <c r="AN288" i="2" s="1"/>
  <c r="AP288" i="2" s="1"/>
  <c r="AJ54" i="2"/>
  <c r="AM54" i="2" s="1"/>
  <c r="AN54" i="2" s="1"/>
  <c r="AP54" i="2" s="1"/>
  <c r="AJ293" i="2"/>
  <c r="AM293" i="2" s="1"/>
  <c r="AN293" i="2" s="1"/>
  <c r="AP293" i="2" s="1"/>
  <c r="AJ89" i="2"/>
  <c r="AM89" i="2" s="1"/>
  <c r="AN89" i="2" s="1"/>
  <c r="AP89" i="2" s="1"/>
  <c r="AJ169" i="2"/>
  <c r="AM169" i="2" s="1"/>
  <c r="AN169" i="2" s="1"/>
  <c r="AP169" i="2" s="1"/>
  <c r="AJ289" i="2"/>
  <c r="AM289" i="2" s="1"/>
  <c r="AN289" i="2" s="1"/>
  <c r="AP289" i="2" s="1"/>
  <c r="AJ50" i="2"/>
  <c r="AM50" i="2" s="1"/>
  <c r="AN50" i="2" s="1"/>
  <c r="AP50" i="2" s="1"/>
  <c r="AJ102" i="2"/>
  <c r="AM102" i="2" s="1"/>
  <c r="AN102" i="2" s="1"/>
  <c r="AP102" i="2" s="1"/>
  <c r="AJ232" i="2"/>
  <c r="AM232" i="2" s="1"/>
  <c r="AN232" i="2" s="1"/>
  <c r="AP232" i="2" s="1"/>
  <c r="AJ245" i="2"/>
  <c r="AM245" i="2" s="1"/>
  <c r="AN245" i="2" s="1"/>
  <c r="AP245" i="2" s="1"/>
  <c r="AJ201" i="2"/>
  <c r="AM201" i="2" s="1"/>
  <c r="AN201" i="2" s="1"/>
  <c r="AP201" i="2" s="1"/>
  <c r="AJ149" i="2"/>
  <c r="AM149" i="2" s="1"/>
  <c r="AN149" i="2" s="1"/>
  <c r="AP149" i="2" s="1"/>
  <c r="AJ193" i="2"/>
  <c r="AM193" i="2" s="1"/>
  <c r="AN193" i="2" s="1"/>
  <c r="AP193" i="2" s="1"/>
  <c r="AJ212" i="2"/>
  <c r="AM212" i="2" s="1"/>
  <c r="AN212" i="2" s="1"/>
  <c r="AP212" i="2" s="1"/>
  <c r="AJ234" i="2"/>
  <c r="AM234" i="2" s="1"/>
  <c r="AN234" i="2" s="1"/>
  <c r="AP234" i="2" s="1"/>
  <c r="AJ141" i="2"/>
  <c r="AM141" i="2" s="1"/>
  <c r="AN141" i="2" s="1"/>
  <c r="AP141" i="2" s="1"/>
  <c r="AJ269" i="2"/>
  <c r="AM269" i="2" s="1"/>
  <c r="AN269" i="2" s="1"/>
  <c r="AP269" i="2" s="1"/>
  <c r="AJ98" i="2"/>
  <c r="AM98" i="2" s="1"/>
  <c r="AN98" i="2" s="1"/>
  <c r="AP98" i="2" s="1"/>
  <c r="AJ376" i="2"/>
  <c r="AM376" i="2" s="1"/>
  <c r="AN376" i="2" s="1"/>
  <c r="AP376" i="2" s="1"/>
  <c r="AJ79" i="2"/>
  <c r="AM79" i="2" s="1"/>
  <c r="AN79" i="2" s="1"/>
  <c r="AP79" i="2" s="1"/>
  <c r="AJ129" i="2"/>
  <c r="AM129" i="2" s="1"/>
  <c r="AN129" i="2" s="1"/>
  <c r="AP129" i="2" s="1"/>
  <c r="AJ247" i="2"/>
  <c r="AM247" i="2" s="1"/>
  <c r="AN247" i="2" s="1"/>
  <c r="AP247" i="2" s="1"/>
  <c r="AJ92" i="2"/>
  <c r="AM92" i="2" s="1"/>
  <c r="AN92" i="2" s="1"/>
  <c r="AP92" i="2" s="1"/>
  <c r="AJ364" i="2"/>
  <c r="AM364" i="2" s="1"/>
  <c r="AN364" i="2" s="1"/>
  <c r="AP364" i="2" s="1"/>
  <c r="AJ155" i="2"/>
  <c r="AM155" i="2" s="1"/>
  <c r="AN155" i="2" s="1"/>
  <c r="AP155" i="2" s="1"/>
  <c r="AJ172" i="2"/>
  <c r="AM172" i="2" s="1"/>
  <c r="AN172" i="2" s="1"/>
  <c r="AP172" i="2" s="1"/>
  <c r="AJ366" i="2"/>
  <c r="AM366" i="2" s="1"/>
  <c r="AN366" i="2" s="1"/>
  <c r="AP366" i="2" s="1"/>
  <c r="AJ330" i="2"/>
  <c r="AM330" i="2" s="1"/>
  <c r="AN330" i="2" s="1"/>
  <c r="AP330" i="2" s="1"/>
  <c r="AJ73" i="2"/>
  <c r="AM73" i="2" s="1"/>
  <c r="AN73" i="2" s="1"/>
  <c r="AP73" i="2" s="1"/>
  <c r="AJ237" i="2"/>
  <c r="AM237" i="2" s="1"/>
  <c r="AN237" i="2" s="1"/>
  <c r="AP237" i="2" s="1"/>
  <c r="AJ106" i="2"/>
  <c r="AM106" i="2" s="1"/>
  <c r="AN106" i="2" s="1"/>
  <c r="AP106" i="2" s="1"/>
  <c r="AJ265" i="2"/>
  <c r="AM265" i="2" s="1"/>
  <c r="AN265" i="2" s="1"/>
  <c r="AP265" i="2" s="1"/>
  <c r="AJ336" i="2"/>
  <c r="AM336" i="2" s="1"/>
  <c r="AN336" i="2" s="1"/>
  <c r="AP336" i="2" s="1"/>
  <c r="AJ130" i="2"/>
  <c r="AM130" i="2" s="1"/>
  <c r="AN130" i="2" s="1"/>
  <c r="AP130" i="2" s="1"/>
  <c r="AJ224" i="2"/>
  <c r="AM224" i="2" s="1"/>
  <c r="AN224" i="2" s="1"/>
  <c r="AP224" i="2" s="1"/>
  <c r="AJ80" i="2"/>
  <c r="AM80" i="2" s="1"/>
  <c r="AN80" i="2" s="1"/>
  <c r="AP80" i="2" s="1"/>
  <c r="AJ259" i="2"/>
  <c r="AM259" i="2" s="1"/>
  <c r="AN259" i="2" s="1"/>
  <c r="AP259" i="2" s="1"/>
  <c r="AJ392" i="2"/>
  <c r="AM392" i="2" s="1"/>
  <c r="AN392" i="2" s="1"/>
  <c r="AP392" i="2" s="1"/>
  <c r="AJ332" i="2"/>
  <c r="AM332" i="2" s="1"/>
  <c r="AN332" i="2" s="1"/>
  <c r="AP332" i="2" s="1"/>
  <c r="AJ162" i="2"/>
  <c r="AM162" i="2" s="1"/>
  <c r="AN162" i="2" s="1"/>
  <c r="AP162" i="2" s="1"/>
  <c r="AJ122" i="2"/>
  <c r="AM122" i="2" s="1"/>
  <c r="AN122" i="2" s="1"/>
  <c r="AP122" i="2" s="1"/>
  <c r="AJ402" i="2"/>
  <c r="AM402" i="2" s="1"/>
  <c r="AN402" i="2" s="1"/>
  <c r="AP402" i="2" s="1"/>
  <c r="AJ85" i="2"/>
  <c r="AM85" i="2" s="1"/>
  <c r="AN85" i="2" s="1"/>
  <c r="AP85" i="2" s="1"/>
  <c r="AJ134" i="2"/>
  <c r="AM134" i="2" s="1"/>
  <c r="AN134" i="2" s="1"/>
  <c r="AP134" i="2" s="1"/>
  <c r="AJ296" i="2"/>
  <c r="AM296" i="2" s="1"/>
  <c r="AN296" i="2" s="1"/>
  <c r="AP296" i="2" s="1"/>
  <c r="AJ219" i="2"/>
  <c r="AM219" i="2" s="1"/>
  <c r="AN219" i="2" s="1"/>
  <c r="AP219" i="2" s="1"/>
  <c r="AJ335" i="2"/>
  <c r="AM335" i="2" s="1"/>
  <c r="AN335" i="2" s="1"/>
  <c r="AP335" i="2" s="1"/>
  <c r="AJ77" i="2"/>
  <c r="AM77" i="2" s="1"/>
  <c r="AN77" i="2" s="1"/>
  <c r="AP77" i="2" s="1"/>
  <c r="AJ202" i="2"/>
  <c r="AM202" i="2" s="1"/>
  <c r="AN202" i="2" s="1"/>
  <c r="AP202" i="2" s="1"/>
  <c r="AJ171" i="2"/>
  <c r="AM171" i="2" s="1"/>
  <c r="AN171" i="2" s="1"/>
  <c r="AP171" i="2" s="1"/>
  <c r="AJ407" i="2"/>
  <c r="AM407" i="2" s="1"/>
  <c r="AN407" i="2" s="1"/>
  <c r="AP407" i="2" s="1"/>
  <c r="AJ184" i="2"/>
  <c r="AM184" i="2" s="1"/>
  <c r="AN184" i="2" s="1"/>
  <c r="AP184" i="2" s="1"/>
  <c r="AJ208" i="2"/>
  <c r="AM208" i="2" s="1"/>
  <c r="AN208" i="2" s="1"/>
  <c r="AP208" i="2" s="1"/>
  <c r="AJ61" i="2"/>
  <c r="AM61" i="2" s="1"/>
  <c r="AN61" i="2" s="1"/>
  <c r="AP61" i="2" s="1"/>
  <c r="AJ66" i="2"/>
  <c r="AM66" i="2" s="1"/>
  <c r="AN66" i="2" s="1"/>
  <c r="AP66" i="2" s="1"/>
  <c r="AJ258" i="2"/>
  <c r="AM258" i="2" s="1"/>
  <c r="AN258" i="2" s="1"/>
  <c r="AP258" i="2" s="1"/>
  <c r="AJ345" i="2"/>
  <c r="AM345" i="2" s="1"/>
  <c r="AN345" i="2" s="1"/>
  <c r="AP345" i="2" s="1"/>
  <c r="AJ147" i="2"/>
  <c r="AM147" i="2" s="1"/>
  <c r="AN147" i="2" s="1"/>
  <c r="AP147" i="2" s="1"/>
  <c r="AJ165" i="2"/>
  <c r="AM165" i="2" s="1"/>
  <c r="AN165" i="2" s="1"/>
  <c r="AP165" i="2" s="1"/>
  <c r="AJ215" i="2"/>
  <c r="AM215" i="2" s="1"/>
  <c r="AN215" i="2" s="1"/>
  <c r="AP215" i="2" s="1"/>
  <c r="AJ207" i="2"/>
  <c r="AM207" i="2" s="1"/>
  <c r="AN207" i="2" s="1"/>
  <c r="AP207" i="2" s="1"/>
  <c r="AJ110" i="2"/>
  <c r="AM110" i="2" s="1"/>
  <c r="AN110" i="2" s="1"/>
  <c r="AP110" i="2" s="1"/>
  <c r="AJ242" i="2"/>
  <c r="AM242" i="2" s="1"/>
  <c r="AN242" i="2" s="1"/>
  <c r="AP242" i="2" s="1"/>
  <c r="AJ135" i="2"/>
  <c r="AM135" i="2" s="1"/>
  <c r="AN135" i="2" s="1"/>
  <c r="AP135" i="2" s="1"/>
  <c r="AJ167" i="2"/>
  <c r="AM167" i="2" s="1"/>
  <c r="AN167" i="2" s="1"/>
  <c r="AP167" i="2" s="1"/>
  <c r="AJ347" i="2"/>
  <c r="AM347" i="2" s="1"/>
  <c r="AN347" i="2" s="1"/>
  <c r="AP347" i="2" s="1"/>
  <c r="AJ363" i="2"/>
  <c r="AM363" i="2" s="1"/>
  <c r="AN363" i="2" s="1"/>
  <c r="AP363" i="2" s="1"/>
  <c r="AJ238" i="2"/>
  <c r="AM238" i="2" s="1"/>
  <c r="AN238" i="2" s="1"/>
  <c r="AP238" i="2" s="1"/>
  <c r="AJ302" i="2"/>
  <c r="AM302" i="2" s="1"/>
  <c r="AN302" i="2" s="1"/>
  <c r="AP302" i="2" s="1"/>
  <c r="AJ307" i="2"/>
  <c r="AM307" i="2" s="1"/>
  <c r="AN307" i="2" s="1"/>
  <c r="AP307" i="2" s="1"/>
  <c r="AJ308" i="2"/>
  <c r="AM308" i="2" s="1"/>
  <c r="AN308" i="2" s="1"/>
  <c r="AP308" i="2" s="1"/>
  <c r="AJ123" i="2"/>
  <c r="AM123" i="2" s="1"/>
  <c r="AN123" i="2" s="1"/>
  <c r="AP123" i="2" s="1"/>
  <c r="AJ189" i="2"/>
  <c r="AM189" i="2" s="1"/>
  <c r="AN189" i="2" s="1"/>
  <c r="AP189" i="2" s="1"/>
  <c r="AJ170" i="2"/>
  <c r="AM170" i="2" s="1"/>
  <c r="AN170" i="2" s="1"/>
  <c r="AP170" i="2" s="1"/>
  <c r="AJ355" i="2"/>
  <c r="AM355" i="2" s="1"/>
  <c r="AN355" i="2" s="1"/>
  <c r="AP355" i="2" s="1"/>
  <c r="AJ373" i="2"/>
  <c r="AM373" i="2" s="1"/>
  <c r="AN373" i="2" s="1"/>
  <c r="AP373" i="2" s="1"/>
  <c r="AJ62" i="2"/>
  <c r="AM62" i="2" s="1"/>
  <c r="AN62" i="2" s="1"/>
  <c r="AP62" i="2" s="1"/>
  <c r="AJ139" i="2"/>
  <c r="AM139" i="2" s="1"/>
  <c r="AN139" i="2" s="1"/>
  <c r="AP139" i="2" s="1"/>
  <c r="AJ283" i="2"/>
  <c r="AM283" i="2" s="1"/>
  <c r="AN283" i="2" s="1"/>
  <c r="AP283" i="2" s="1"/>
  <c r="AJ399" i="2"/>
  <c r="AM399" i="2" s="1"/>
  <c r="AN399" i="2" s="1"/>
  <c r="AP399" i="2" s="1"/>
  <c r="AJ327" i="2"/>
  <c r="AM327" i="2" s="1"/>
  <c r="AN327" i="2" s="1"/>
  <c r="AP327" i="2" s="1"/>
  <c r="AJ298" i="2"/>
  <c r="AM298" i="2" s="1"/>
  <c r="AN298" i="2" s="1"/>
  <c r="AP298" i="2" s="1"/>
  <c r="AJ221" i="2"/>
  <c r="AM221" i="2" s="1"/>
  <c r="AN221" i="2" s="1"/>
  <c r="AP221" i="2" s="1"/>
  <c r="AJ400" i="2"/>
  <c r="AM400" i="2" s="1"/>
  <c r="AN400" i="2" s="1"/>
  <c r="AP400" i="2" s="1"/>
  <c r="AJ385" i="2"/>
  <c r="AM385" i="2" s="1"/>
  <c r="AN385" i="2" s="1"/>
  <c r="AP385" i="2" s="1"/>
  <c r="AJ261" i="2"/>
  <c r="AM261" i="2" s="1"/>
  <c r="AN261" i="2" s="1"/>
  <c r="AP261" i="2" s="1"/>
  <c r="AJ280" i="2"/>
  <c r="AM280" i="2" s="1"/>
  <c r="AN280" i="2" s="1"/>
  <c r="AP280" i="2" s="1"/>
  <c r="AJ341" i="2"/>
  <c r="AM341" i="2" s="1"/>
  <c r="AN341" i="2" s="1"/>
  <c r="AP341" i="2" s="1"/>
  <c r="AJ333" i="2"/>
  <c r="AM333" i="2" s="1"/>
  <c r="AN333" i="2" s="1"/>
  <c r="AP333" i="2" s="1"/>
  <c r="AJ64" i="2"/>
  <c r="AM64" i="2" s="1"/>
  <c r="AN64" i="2" s="1"/>
  <c r="AP64" i="2" s="1"/>
  <c r="AJ84" i="2"/>
  <c r="AM84" i="2" s="1"/>
  <c r="AN84" i="2" s="1"/>
  <c r="AP84" i="2" s="1"/>
  <c r="AJ370" i="2"/>
  <c r="AM370" i="2" s="1"/>
  <c r="AN370" i="2" s="1"/>
  <c r="AP370" i="2" s="1"/>
  <c r="AJ206" i="2"/>
  <c r="AM206" i="2" s="1"/>
  <c r="AN206" i="2" s="1"/>
  <c r="AP206" i="2" s="1"/>
  <c r="AJ249" i="2"/>
  <c r="AM249" i="2" s="1"/>
  <c r="AN249" i="2" s="1"/>
  <c r="AP249" i="2" s="1"/>
  <c r="AJ63" i="2"/>
  <c r="AM63" i="2" s="1"/>
  <c r="AN63" i="2" s="1"/>
  <c r="AP63" i="2" s="1"/>
  <c r="AJ273" i="2"/>
  <c r="AM273" i="2" s="1"/>
  <c r="AN273" i="2" s="1"/>
  <c r="AP273" i="2" s="1"/>
  <c r="AJ275" i="2"/>
  <c r="AM275" i="2" s="1"/>
  <c r="AN275" i="2" s="1"/>
  <c r="AP275" i="2" s="1"/>
  <c r="AJ356" i="2"/>
  <c r="AM356" i="2" s="1"/>
  <c r="AN356" i="2" s="1"/>
  <c r="AP356" i="2" s="1"/>
  <c r="AJ377" i="2"/>
  <c r="AM377" i="2" s="1"/>
  <c r="AN377" i="2" s="1"/>
  <c r="AP377" i="2" s="1"/>
  <c r="AJ124" i="2"/>
  <c r="AM124" i="2" s="1"/>
  <c r="AN124" i="2" s="1"/>
  <c r="AP124" i="2" s="1"/>
  <c r="AJ159" i="2"/>
  <c r="AM159" i="2" s="1"/>
  <c r="AN159" i="2" s="1"/>
  <c r="AP159" i="2" s="1"/>
  <c r="AJ252" i="2"/>
  <c r="AM252" i="2" s="1"/>
  <c r="AN252" i="2" s="1"/>
  <c r="AP252" i="2" s="1"/>
  <c r="AJ53" i="2"/>
  <c r="AM53" i="2" s="1"/>
  <c r="AN53" i="2" s="1"/>
  <c r="AP53" i="2" s="1"/>
  <c r="AJ166" i="2"/>
  <c r="AM166" i="2" s="1"/>
  <c r="AN166" i="2" s="1"/>
  <c r="AP166" i="2" s="1"/>
  <c r="AJ320" i="2"/>
  <c r="AM320" i="2" s="1"/>
  <c r="AN320" i="2" s="1"/>
  <c r="AP320" i="2" s="1"/>
  <c r="AJ109" i="2"/>
  <c r="AM109" i="2" s="1"/>
  <c r="AN109" i="2" s="1"/>
  <c r="AP109" i="2" s="1"/>
  <c r="AJ199" i="2"/>
  <c r="AM199" i="2" s="1"/>
  <c r="AN199" i="2" s="1"/>
  <c r="AP199" i="2" s="1"/>
  <c r="AJ233" i="2"/>
  <c r="AM233" i="2" s="1"/>
  <c r="AN233" i="2" s="1"/>
  <c r="AP233" i="2" s="1"/>
  <c r="AJ198" i="2"/>
  <c r="AM198" i="2" s="1"/>
  <c r="AN198" i="2" s="1"/>
  <c r="AP198" i="2" s="1"/>
  <c r="AJ153" i="2"/>
  <c r="AM153" i="2" s="1"/>
  <c r="AN153" i="2" s="1"/>
  <c r="AP153" i="2" s="1"/>
  <c r="AJ70" i="2"/>
  <c r="AM70" i="2" s="1"/>
  <c r="AN70" i="2" s="1"/>
  <c r="AP70" i="2" s="1"/>
  <c r="AJ239" i="2"/>
  <c r="AM239" i="2" s="1"/>
  <c r="AN239" i="2" s="1"/>
  <c r="AP239" i="2" s="1"/>
  <c r="AJ204" i="2"/>
  <c r="AM204" i="2" s="1"/>
  <c r="AN204" i="2" s="1"/>
  <c r="AP204" i="2" s="1"/>
  <c r="AJ114" i="2"/>
  <c r="AM114" i="2" s="1"/>
  <c r="AN114" i="2" s="1"/>
  <c r="AP114" i="2" s="1"/>
  <c r="AJ309" i="2"/>
  <c r="AM309" i="2" s="1"/>
  <c r="AN309" i="2" s="1"/>
  <c r="AP309" i="2" s="1"/>
  <c r="AJ244" i="2"/>
  <c r="AM244" i="2" s="1"/>
  <c r="AN244" i="2" s="1"/>
  <c r="AP244" i="2" s="1"/>
  <c r="AJ127" i="2"/>
  <c r="AM127" i="2" s="1"/>
  <c r="AN127" i="2" s="1"/>
  <c r="AP127" i="2" s="1"/>
  <c r="C14" i="2"/>
  <c r="W22" i="2"/>
  <c r="X22" i="2" s="1"/>
  <c r="AK309" i="2" l="1"/>
  <c r="AK53" i="2"/>
  <c r="AK377" i="2"/>
  <c r="AK280" i="2"/>
  <c r="AK355" i="2"/>
  <c r="AK308" i="2"/>
  <c r="AK165" i="2"/>
  <c r="AK335" i="2"/>
  <c r="AK85" i="2"/>
  <c r="AK106" i="2"/>
  <c r="AK376" i="2"/>
  <c r="AK50" i="2"/>
  <c r="AK393" i="2"/>
  <c r="AK396" i="2"/>
  <c r="AK270" i="2"/>
  <c r="AK197" i="2"/>
  <c r="AK179" i="2"/>
  <c r="AK271" i="2"/>
  <c r="AK188" i="2"/>
  <c r="AK81" i="2"/>
  <c r="AK282" i="2"/>
  <c r="AK408" i="2"/>
  <c r="AK222" i="2"/>
  <c r="AK286" i="2"/>
  <c r="AK311" i="2"/>
  <c r="AK248" i="2"/>
  <c r="AK331" i="2"/>
  <c r="AK182" i="2"/>
  <c r="AK383" i="2"/>
  <c r="AK250" i="2"/>
  <c r="AK305" i="2"/>
  <c r="AK112" i="2"/>
  <c r="AK386" i="2"/>
  <c r="AK403" i="2"/>
  <c r="AK51" i="2"/>
  <c r="AK236" i="2"/>
  <c r="AK303" i="2"/>
  <c r="AK235" i="2"/>
  <c r="AK375" i="2"/>
  <c r="AK211" i="2"/>
  <c r="AK329" i="2"/>
  <c r="AK351" i="2"/>
  <c r="AK68" i="2"/>
  <c r="AK231" i="2"/>
  <c r="AK267" i="2"/>
  <c r="AK357" i="2"/>
  <c r="AK138" i="2"/>
  <c r="AK401" i="2"/>
  <c r="AK178" i="2"/>
  <c r="AK387" i="2"/>
  <c r="AK371" i="2"/>
  <c r="AK257" i="2"/>
  <c r="AK175" i="2"/>
  <c r="AK290" i="2"/>
  <c r="AK378" i="2"/>
  <c r="AK218" i="2"/>
  <c r="AK108" i="2"/>
  <c r="AK217" i="2"/>
  <c r="M315" i="2"/>
  <c r="AF315" i="2" s="1"/>
  <c r="M84" i="2"/>
  <c r="AF84" i="2" s="1"/>
  <c r="M92" i="2"/>
  <c r="AF92" i="2" s="1"/>
  <c r="M316" i="2"/>
  <c r="AF316" i="2" s="1"/>
  <c r="M146" i="2"/>
  <c r="AF146" i="2" s="1"/>
  <c r="M150" i="2"/>
  <c r="AF150" i="2" s="1"/>
  <c r="M223" i="2"/>
  <c r="AF223" i="2" s="1"/>
  <c r="M240" i="2"/>
  <c r="AF240" i="2" s="1"/>
  <c r="M213" i="2"/>
  <c r="AF213" i="2" s="1"/>
  <c r="M391" i="2"/>
  <c r="AF391" i="2" s="1"/>
  <c r="M59" i="2"/>
  <c r="AF59" i="2" s="1"/>
  <c r="M330" i="2"/>
  <c r="AF330" i="2" s="1"/>
  <c r="M259" i="2"/>
  <c r="AF259" i="2" s="1"/>
  <c r="M111" i="2"/>
  <c r="AF111" i="2" s="1"/>
  <c r="M333" i="2"/>
  <c r="AF333" i="2" s="1"/>
  <c r="M378" i="2"/>
  <c r="AF378" i="2" s="1"/>
  <c r="M60" i="2"/>
  <c r="AF60" i="2" s="1"/>
  <c r="M167" i="2"/>
  <c r="AF167" i="2" s="1"/>
  <c r="M296" i="2"/>
  <c r="AF296" i="2" s="1"/>
  <c r="M127" i="2"/>
  <c r="AF127" i="2" s="1"/>
  <c r="M257" i="2"/>
  <c r="AF257" i="2" s="1"/>
  <c r="M242" i="2"/>
  <c r="AF242" i="2" s="1"/>
  <c r="M47" i="2"/>
  <c r="AF47" i="2" s="1"/>
  <c r="M219" i="2"/>
  <c r="AF219" i="2" s="1"/>
  <c r="M380" i="2"/>
  <c r="AF380" i="2" s="1"/>
  <c r="M260" i="2"/>
  <c r="AF260" i="2" s="1"/>
  <c r="M273" i="2"/>
  <c r="AF273" i="2" s="1"/>
  <c r="M235" i="2"/>
  <c r="AF235" i="2" s="1"/>
  <c r="M376" i="2"/>
  <c r="AF376" i="2" s="1"/>
  <c r="M138" i="2"/>
  <c r="AF138" i="2" s="1"/>
  <c r="M317" i="2"/>
  <c r="AF317" i="2" s="1"/>
  <c r="M75" i="2"/>
  <c r="AF75" i="2" s="1"/>
  <c r="M364" i="2"/>
  <c r="AF364" i="2" s="1"/>
  <c r="G45" i="2"/>
  <c r="M327" i="2"/>
  <c r="AF327" i="2" s="1"/>
  <c r="M366" i="2"/>
  <c r="AF366" i="2" s="1"/>
  <c r="M88" i="2"/>
  <c r="AF88" i="2" s="1"/>
  <c r="M233" i="2"/>
  <c r="AF233" i="2" s="1"/>
  <c r="M388" i="2"/>
  <c r="AF388" i="2" s="1"/>
  <c r="M185" i="2"/>
  <c r="AF185" i="2" s="1"/>
  <c r="M353" i="2"/>
  <c r="AF353" i="2" s="1"/>
  <c r="M52" i="2"/>
  <c r="AF52" i="2" s="1"/>
  <c r="M262" i="2"/>
  <c r="AF262" i="2" s="1"/>
  <c r="M338" i="2"/>
  <c r="AF338" i="2" s="1"/>
  <c r="M82" i="2"/>
  <c r="AF82" i="2" s="1"/>
  <c r="M309" i="2"/>
  <c r="AF309" i="2" s="1"/>
  <c r="M210" i="2"/>
  <c r="AF210" i="2" s="1"/>
  <c r="M283" i="2"/>
  <c r="AF283" i="2" s="1"/>
  <c r="M228" i="2"/>
  <c r="AF228" i="2" s="1"/>
  <c r="M266" i="2"/>
  <c r="AF266" i="2" s="1"/>
  <c r="M253" i="2"/>
  <c r="AF253" i="2" s="1"/>
  <c r="M76" i="2"/>
  <c r="AF76" i="2" s="1"/>
  <c r="M268" i="2"/>
  <c r="AF268" i="2" s="1"/>
  <c r="M231" i="2"/>
  <c r="AF231" i="2" s="1"/>
  <c r="M248" i="2"/>
  <c r="AF248" i="2" s="1"/>
  <c r="M342" i="2"/>
  <c r="AF342" i="2" s="1"/>
  <c r="M96" i="2"/>
  <c r="AF96" i="2" s="1"/>
  <c r="M186" i="2"/>
  <c r="AF186" i="2" s="1"/>
  <c r="M282" i="2"/>
  <c r="AF282" i="2" s="1"/>
  <c r="M300" i="2"/>
  <c r="AF300" i="2" s="1"/>
  <c r="M108" i="2"/>
  <c r="AF108" i="2" s="1"/>
  <c r="M110" i="2"/>
  <c r="AF110" i="2" s="1"/>
  <c r="M120" i="2"/>
  <c r="AF120" i="2" s="1"/>
  <c r="M173" i="2"/>
  <c r="AF173" i="2" s="1"/>
  <c r="M322" i="2"/>
  <c r="AF322" i="2" s="1"/>
  <c r="M152" i="2"/>
  <c r="AF152" i="2" s="1"/>
  <c r="M69" i="2"/>
  <c r="AF69" i="2" s="1"/>
  <c r="M191" i="2"/>
  <c r="AF191" i="2" s="1"/>
  <c r="M243" i="2"/>
  <c r="AF243" i="2" s="1"/>
  <c r="M384" i="2"/>
  <c r="AF384" i="2" s="1"/>
  <c r="M145" i="2"/>
  <c r="AF145" i="2" s="1"/>
  <c r="M319" i="2"/>
  <c r="AF319" i="2" s="1"/>
  <c r="M135" i="2"/>
  <c r="AF135" i="2" s="1"/>
  <c r="M323" i="2"/>
  <c r="AF323" i="2" s="1"/>
  <c r="M237" i="2"/>
  <c r="AF237" i="2" s="1"/>
  <c r="M331" i="2"/>
  <c r="AF331" i="2" s="1"/>
  <c r="M103" i="2"/>
  <c r="AF103" i="2" s="1"/>
  <c r="M46" i="2"/>
  <c r="AF46" i="2" s="1"/>
  <c r="M177" i="2"/>
  <c r="AF177" i="2" s="1"/>
  <c r="M328" i="2"/>
  <c r="AF328" i="2" s="1"/>
  <c r="M159" i="2"/>
  <c r="AF159" i="2" s="1"/>
  <c r="M118" i="2"/>
  <c r="AF118" i="2" s="1"/>
  <c r="M172" i="2"/>
  <c r="AF172" i="2" s="1"/>
  <c r="M93" i="2"/>
  <c r="AF93" i="2" s="1"/>
  <c r="M73" i="2"/>
  <c r="AF73" i="2" s="1"/>
  <c r="M174" i="2"/>
  <c r="AF174" i="2" s="1"/>
  <c r="M238" i="2"/>
  <c r="AF238" i="2" s="1"/>
  <c r="M66" i="2"/>
  <c r="AF66" i="2" s="1"/>
  <c r="M85" i="2"/>
  <c r="AF85" i="2" s="1"/>
  <c r="M236" i="2"/>
  <c r="AF236" i="2" s="1"/>
  <c r="M195" i="2"/>
  <c r="AF195" i="2" s="1"/>
  <c r="M245" i="2"/>
  <c r="AF245" i="2" s="1"/>
  <c r="M305" i="2"/>
  <c r="AF305" i="2" s="1"/>
  <c r="M263" i="2"/>
  <c r="AF263" i="2" s="1"/>
  <c r="M402" i="2"/>
  <c r="AF402" i="2" s="1"/>
  <c r="M97" i="2"/>
  <c r="AF97" i="2" s="1"/>
  <c r="M220" i="2"/>
  <c r="AF220" i="2" s="1"/>
  <c r="M407" i="2"/>
  <c r="AF407" i="2" s="1"/>
  <c r="M90" i="2"/>
  <c r="AF90" i="2" s="1"/>
  <c r="M362" i="2"/>
  <c r="AF362" i="2" s="1"/>
  <c r="M326" i="2"/>
  <c r="AF326" i="2" s="1"/>
  <c r="M270" i="2"/>
  <c r="AF270" i="2" s="1"/>
  <c r="M289" i="2"/>
  <c r="AF289" i="2" s="1"/>
  <c r="M295" i="2"/>
  <c r="AF295" i="2" s="1"/>
  <c r="M61" i="2"/>
  <c r="AF61" i="2" s="1"/>
  <c r="M395" i="2"/>
  <c r="AF395" i="2" s="1"/>
  <c r="M335" i="2"/>
  <c r="AF335" i="2" s="1"/>
  <c r="M122" i="2"/>
  <c r="AF122" i="2" s="1"/>
  <c r="M165" i="2"/>
  <c r="AF165" i="2" s="1"/>
  <c r="M348" i="2"/>
  <c r="AF348" i="2" s="1"/>
  <c r="M247" i="2"/>
  <c r="AF247" i="2" s="1"/>
  <c r="M160" i="2"/>
  <c r="AF160" i="2" s="1"/>
  <c r="M302" i="2"/>
  <c r="AF302" i="2" s="1"/>
  <c r="M401" i="2"/>
  <c r="AF401" i="2" s="1"/>
  <c r="M297" i="2"/>
  <c r="AF297" i="2" s="1"/>
  <c r="M371" i="2"/>
  <c r="AF371" i="2" s="1"/>
  <c r="M221" i="2"/>
  <c r="AF221" i="2" s="1"/>
  <c r="G147" i="2"/>
  <c r="G114" i="2"/>
  <c r="G112" i="2"/>
  <c r="G110" i="2"/>
  <c r="G69" i="2"/>
  <c r="M58" i="2"/>
  <c r="AF58" i="2" s="1"/>
  <c r="M280" i="2"/>
  <c r="AF280" i="2" s="1"/>
  <c r="M358" i="2"/>
  <c r="AF358" i="2" s="1"/>
  <c r="M382" i="2"/>
  <c r="AF382" i="2" s="1"/>
  <c r="M119" i="2"/>
  <c r="AF119" i="2" s="1"/>
  <c r="M113" i="2"/>
  <c r="AF113" i="2" s="1"/>
  <c r="M288" i="2"/>
  <c r="AF288" i="2" s="1"/>
  <c r="M136" i="2"/>
  <c r="AF136" i="2" s="1"/>
  <c r="M291" i="2"/>
  <c r="AF291" i="2" s="1"/>
  <c r="M361" i="2"/>
  <c r="AF361" i="2" s="1"/>
  <c r="M79" i="2"/>
  <c r="AF79" i="2" s="1"/>
  <c r="M161" i="2"/>
  <c r="AF161" i="2" s="1"/>
  <c r="M225" i="2"/>
  <c r="AF225" i="2" s="1"/>
  <c r="M368" i="2"/>
  <c r="AF368" i="2" s="1"/>
  <c r="M71" i="2"/>
  <c r="AF71" i="2" s="1"/>
  <c r="M190" i="2"/>
  <c r="AF190" i="2" s="1"/>
  <c r="M207" i="2"/>
  <c r="AF207" i="2" s="1"/>
  <c r="M202" i="2"/>
  <c r="AF202" i="2" s="1"/>
  <c r="M367" i="2"/>
  <c r="AF367" i="2" s="1"/>
  <c r="M144" i="2"/>
  <c r="AF144" i="2" s="1"/>
  <c r="M400" i="2"/>
  <c r="AF400" i="2" s="1"/>
  <c r="M272" i="2"/>
  <c r="AF272" i="2" s="1"/>
  <c r="M393" i="2"/>
  <c r="AF393" i="2" s="1"/>
  <c r="M77" i="2"/>
  <c r="AF77" i="2" s="1"/>
  <c r="M211" i="2"/>
  <c r="AF211" i="2" s="1"/>
  <c r="M149" i="2"/>
  <c r="AF149" i="2" s="1"/>
  <c r="M345" i="2"/>
  <c r="AF345" i="2" s="1"/>
  <c r="M365" i="2"/>
  <c r="AF365" i="2" s="1"/>
  <c r="M81" i="2"/>
  <c r="AF81" i="2" s="1"/>
  <c r="M49" i="2"/>
  <c r="AF49" i="2" s="1"/>
  <c r="M70" i="2"/>
  <c r="AF70" i="2" s="1"/>
  <c r="M344" i="2"/>
  <c r="AF344" i="2" s="1"/>
  <c r="M374" i="2"/>
  <c r="AF374" i="2" s="1"/>
  <c r="M166" i="2"/>
  <c r="AF166" i="2" s="1"/>
  <c r="M249" i="2"/>
  <c r="AF249" i="2" s="1"/>
  <c r="M183" i="2"/>
  <c r="AF183" i="2" s="1"/>
  <c r="M143" i="2"/>
  <c r="AF143" i="2" s="1"/>
  <c r="M62" i="2"/>
  <c r="AF62" i="2" s="1"/>
  <c r="M126" i="2"/>
  <c r="AF126" i="2" s="1"/>
  <c r="M204" i="2"/>
  <c r="AF204" i="2" s="1"/>
  <c r="M129" i="2"/>
  <c r="AF129" i="2" s="1"/>
  <c r="M224" i="2"/>
  <c r="AF224" i="2" s="1"/>
  <c r="M385" i="2"/>
  <c r="AF385" i="2" s="1"/>
  <c r="M394" i="2"/>
  <c r="AF394" i="2" s="1"/>
  <c r="M404" i="2"/>
  <c r="AF404" i="2" s="1"/>
  <c r="M206" i="2"/>
  <c r="AF206" i="2" s="1"/>
  <c r="M94" i="2"/>
  <c r="AF94" i="2" s="1"/>
  <c r="M375" i="2"/>
  <c r="AF375" i="2" s="1"/>
  <c r="M261" i="2"/>
  <c r="AF261" i="2" s="1"/>
  <c r="M91" i="2"/>
  <c r="AF91" i="2" s="1"/>
  <c r="M406" i="2"/>
  <c r="AF406" i="2" s="1"/>
  <c r="M298" i="2"/>
  <c r="AF298" i="2" s="1"/>
  <c r="M383" i="2"/>
  <c r="AF383" i="2" s="1"/>
  <c r="M340" i="2"/>
  <c r="AF340" i="2" s="1"/>
  <c r="M197" i="2"/>
  <c r="AF197" i="2" s="1"/>
  <c r="M234" i="2"/>
  <c r="AF234" i="2" s="1"/>
  <c r="M267" i="2"/>
  <c r="AF267" i="2" s="1"/>
  <c r="M48" i="2"/>
  <c r="AF48" i="2" s="1"/>
  <c r="M182" i="2"/>
  <c r="AF182" i="2" s="1"/>
  <c r="M355" i="2"/>
  <c r="AF355" i="2" s="1"/>
  <c r="M117" i="2"/>
  <c r="AF117" i="2" s="1"/>
  <c r="M63" i="2"/>
  <c r="AF63" i="2" s="1"/>
  <c r="M188" i="2"/>
  <c r="AF188" i="2" s="1"/>
  <c r="M346" i="2"/>
  <c r="AF346" i="2" s="1"/>
  <c r="M184" i="2"/>
  <c r="AF184" i="2" s="1"/>
  <c r="G169" i="2"/>
  <c r="G92" i="2"/>
  <c r="G331" i="2"/>
  <c r="G395" i="2"/>
  <c r="G400" i="2"/>
  <c r="M147" i="2"/>
  <c r="AF147" i="2" s="1"/>
  <c r="M74" i="2"/>
  <c r="AF74" i="2" s="1"/>
  <c r="M241" i="2"/>
  <c r="AF241" i="2" s="1"/>
  <c r="M321" i="2"/>
  <c r="AF321" i="2" s="1"/>
  <c r="M293" i="2"/>
  <c r="AF293" i="2" s="1"/>
  <c r="M196" i="2"/>
  <c r="AF196" i="2" s="1"/>
  <c r="M324" i="2"/>
  <c r="AF324" i="2" s="1"/>
  <c r="M379" i="2"/>
  <c r="AF379" i="2" s="1"/>
  <c r="M57" i="2"/>
  <c r="AF57" i="2" s="1"/>
  <c r="M179" i="2"/>
  <c r="AF179" i="2" s="1"/>
  <c r="M269" i="2"/>
  <c r="AF269" i="2" s="1"/>
  <c r="M198" i="2"/>
  <c r="AF198" i="2" s="1"/>
  <c r="M199" i="2"/>
  <c r="AF199" i="2" s="1"/>
  <c r="M303" i="2"/>
  <c r="AF303" i="2" s="1"/>
  <c r="M217" i="2"/>
  <c r="AF217" i="2" s="1"/>
  <c r="M226" i="2"/>
  <c r="AF226" i="2" s="1"/>
  <c r="M252" i="2"/>
  <c r="AF252" i="2" s="1"/>
  <c r="M158" i="2"/>
  <c r="AF158" i="2" s="1"/>
  <c r="M304" i="2"/>
  <c r="AF304" i="2" s="1"/>
  <c r="M349" i="2"/>
  <c r="AF349" i="2" s="1"/>
  <c r="M306" i="2"/>
  <c r="AF306" i="2" s="1"/>
  <c r="M89" i="2"/>
  <c r="AF89" i="2" s="1"/>
  <c r="M339" i="2"/>
  <c r="AF339" i="2" s="1"/>
  <c r="M399" i="2"/>
  <c r="AF399" i="2" s="1"/>
  <c r="M290" i="2"/>
  <c r="AF290" i="2" s="1"/>
  <c r="M246" i="2"/>
  <c r="AF246" i="2" s="1"/>
  <c r="M133" i="2"/>
  <c r="AF133" i="2" s="1"/>
  <c r="G328" i="2"/>
  <c r="G215" i="2"/>
  <c r="G131" i="2"/>
  <c r="G194" i="2"/>
  <c r="G300" i="2"/>
  <c r="G103" i="2"/>
  <c r="G231" i="2"/>
  <c r="G281" i="2"/>
  <c r="G399" i="2"/>
  <c r="G270" i="2"/>
  <c r="G158" i="2"/>
  <c r="G290" i="2"/>
  <c r="G204" i="2"/>
  <c r="G264" i="2"/>
  <c r="G263" i="2"/>
  <c r="G262" i="2"/>
  <c r="G83" i="2"/>
  <c r="G277" i="2"/>
  <c r="M115" i="2"/>
  <c r="AF115" i="2" s="1"/>
  <c r="M157" i="2"/>
  <c r="AF157" i="2" s="1"/>
  <c r="M65" i="2"/>
  <c r="AF65" i="2" s="1"/>
  <c r="M281" i="2"/>
  <c r="AF281" i="2" s="1"/>
  <c r="M181" i="2"/>
  <c r="AF181" i="2" s="1"/>
  <c r="M109" i="2"/>
  <c r="AF109" i="2" s="1"/>
  <c r="M356" i="2"/>
  <c r="AF356" i="2" s="1"/>
  <c r="M100" i="2"/>
  <c r="AF100" i="2" s="1"/>
  <c r="M131" i="2"/>
  <c r="AF131" i="2" s="1"/>
  <c r="M72" i="2"/>
  <c r="AF72" i="2" s="1"/>
  <c r="M258" i="2"/>
  <c r="AF258" i="2" s="1"/>
  <c r="M294" i="2"/>
  <c r="AF294" i="2" s="1"/>
  <c r="M278" i="2"/>
  <c r="AF278" i="2" s="1"/>
  <c r="M142" i="2"/>
  <c r="AF142" i="2" s="1"/>
  <c r="M318" i="2"/>
  <c r="AF318" i="2" s="1"/>
  <c r="M141" i="2"/>
  <c r="AF141" i="2" s="1"/>
  <c r="M392" i="2"/>
  <c r="AF392" i="2" s="1"/>
  <c r="M205" i="2"/>
  <c r="AF205" i="2" s="1"/>
  <c r="M360" i="2"/>
  <c r="AF360" i="2" s="1"/>
  <c r="M68" i="2"/>
  <c r="AF68" i="2" s="1"/>
  <c r="M351" i="2"/>
  <c r="AF351" i="2" s="1"/>
  <c r="M128" i="2"/>
  <c r="AF128" i="2" s="1"/>
  <c r="M99" i="2"/>
  <c r="AF99" i="2" s="1"/>
  <c r="M215" i="2"/>
  <c r="AF215" i="2" s="1"/>
  <c r="M250" i="2"/>
  <c r="AF250" i="2" s="1"/>
  <c r="M114" i="2"/>
  <c r="AF114" i="2" s="1"/>
  <c r="M325" i="2"/>
  <c r="AF325" i="2" s="1"/>
  <c r="M301" i="2"/>
  <c r="AF301" i="2" s="1"/>
  <c r="M377" i="2"/>
  <c r="AF377" i="2" s="1"/>
  <c r="M251" i="2"/>
  <c r="AF251" i="2" s="1"/>
  <c r="M352" i="2"/>
  <c r="AF352" i="2" s="1"/>
  <c r="M373" i="2"/>
  <c r="AF373" i="2" s="1"/>
  <c r="G82" i="2"/>
  <c r="G81" i="2"/>
  <c r="G391" i="2"/>
  <c r="M87" i="2"/>
  <c r="AF87" i="2" s="1"/>
  <c r="M169" i="2"/>
  <c r="AF169" i="2" s="1"/>
  <c r="M347" i="2"/>
  <c r="AF347" i="2" s="1"/>
  <c r="M292" i="2"/>
  <c r="AF292" i="2" s="1"/>
  <c r="M140" i="2"/>
  <c r="AF140" i="2" s="1"/>
  <c r="M95" i="2"/>
  <c r="AF95" i="2" s="1"/>
  <c r="M320" i="2"/>
  <c r="AF320" i="2" s="1"/>
  <c r="M255" i="2"/>
  <c r="AF255" i="2" s="1"/>
  <c r="M299" i="2"/>
  <c r="AF299" i="2" s="1"/>
  <c r="M212" i="2"/>
  <c r="AF212" i="2" s="1"/>
  <c r="M279" i="2"/>
  <c r="AF279" i="2" s="1"/>
  <c r="M64" i="2"/>
  <c r="AF64" i="2" s="1"/>
  <c r="M164" i="2"/>
  <c r="AF164" i="2" s="1"/>
  <c r="M125" i="2"/>
  <c r="AF125" i="2" s="1"/>
  <c r="M53" i="2"/>
  <c r="AF53" i="2" s="1"/>
  <c r="M386" i="2"/>
  <c r="AF386" i="2" s="1"/>
  <c r="M350" i="2"/>
  <c r="AF350" i="2" s="1"/>
  <c r="M227" i="2"/>
  <c r="AF227" i="2" s="1"/>
  <c r="M104" i="2"/>
  <c r="AF104" i="2" s="1"/>
  <c r="M370" i="2"/>
  <c r="AF370" i="2" s="1"/>
  <c r="M244" i="2"/>
  <c r="AF244" i="2" s="1"/>
  <c r="M277" i="2"/>
  <c r="AF277" i="2" s="1"/>
  <c r="M50" i="2"/>
  <c r="AF50" i="2" s="1"/>
  <c r="M271" i="2"/>
  <c r="AF271" i="2" s="1"/>
  <c r="M112" i="2"/>
  <c r="AF112" i="2" s="1"/>
  <c r="M274" i="2"/>
  <c r="AF274" i="2" s="1"/>
  <c r="M214" i="2"/>
  <c r="AF214" i="2" s="1"/>
  <c r="M341" i="2"/>
  <c r="AF341" i="2" s="1"/>
  <c r="M390" i="2"/>
  <c r="AF390" i="2" s="1"/>
  <c r="M101" i="2"/>
  <c r="AF101" i="2" s="1"/>
  <c r="M55" i="2"/>
  <c r="AF55" i="2" s="1"/>
  <c r="M284" i="2"/>
  <c r="AF284" i="2" s="1"/>
  <c r="M51" i="2"/>
  <c r="AF51" i="2" s="1"/>
  <c r="G305" i="2"/>
  <c r="G397" i="2"/>
  <c r="G51" i="2"/>
  <c r="G198" i="2"/>
  <c r="G308" i="2"/>
  <c r="G86" i="2"/>
  <c r="G120" i="2"/>
  <c r="G278" i="2"/>
  <c r="G67" i="2"/>
  <c r="G343" i="2"/>
  <c r="G329" i="2"/>
  <c r="G279" i="2"/>
  <c r="G390" i="2"/>
  <c r="G208" i="2"/>
  <c r="G327" i="2"/>
  <c r="M137" i="2"/>
  <c r="AF137" i="2" s="1"/>
  <c r="M178" i="2"/>
  <c r="AF178" i="2" s="1"/>
  <c r="M408" i="2"/>
  <c r="AF408" i="2" s="1"/>
  <c r="M275" i="2"/>
  <c r="AF275" i="2" s="1"/>
  <c r="M139" i="2"/>
  <c r="AF139" i="2" s="1"/>
  <c r="M387" i="2"/>
  <c r="AF387" i="2" s="1"/>
  <c r="M308" i="2"/>
  <c r="AF308" i="2" s="1"/>
  <c r="G239" i="2"/>
  <c r="G216" i="2"/>
  <c r="G205" i="2"/>
  <c r="G230" i="2"/>
  <c r="G223" i="2"/>
  <c r="G102" i="2"/>
  <c r="G70" i="2"/>
  <c r="G284" i="2"/>
  <c r="G341" i="2"/>
  <c r="G245" i="2"/>
  <c r="G272" i="2"/>
  <c r="G153" i="2"/>
  <c r="G323" i="2"/>
  <c r="G227" i="2"/>
  <c r="G261" i="2"/>
  <c r="G146" i="2"/>
  <c r="G68" i="2"/>
  <c r="G389" i="2"/>
  <c r="G357" i="2"/>
  <c r="G77" i="2"/>
  <c r="G201" i="2"/>
  <c r="G301" i="2"/>
  <c r="G236" i="2"/>
  <c r="G326" i="2"/>
  <c r="G130" i="2"/>
  <c r="G177" i="2"/>
  <c r="G66" i="2"/>
  <c r="G48" i="2"/>
  <c r="G246" i="2"/>
  <c r="M176" i="2"/>
  <c r="AF176" i="2" s="1"/>
  <c r="M209" i="2"/>
  <c r="AF209" i="2" s="1"/>
  <c r="M285" i="2"/>
  <c r="AF285" i="2" s="1"/>
  <c r="M187" i="2"/>
  <c r="AF187" i="2" s="1"/>
  <c r="M363" i="2"/>
  <c r="AF363" i="2" s="1"/>
  <c r="M372" i="2"/>
  <c r="AF372" i="2" s="1"/>
  <c r="M121" i="2"/>
  <c r="AF121" i="2" s="1"/>
  <c r="G197" i="2"/>
  <c r="G49" i="2"/>
  <c r="G155" i="2"/>
  <c r="G213" i="2"/>
  <c r="G356" i="2"/>
  <c r="G162" i="2"/>
  <c r="G240" i="2"/>
  <c r="G160" i="2"/>
  <c r="G74" i="2"/>
  <c r="G84" i="2"/>
  <c r="G79" i="2"/>
  <c r="G238" i="2"/>
  <c r="G388" i="2"/>
  <c r="G297" i="2"/>
  <c r="G303" i="2"/>
  <c r="G380" i="2"/>
  <c r="G195" i="2"/>
  <c r="G80" i="2"/>
  <c r="G217" i="2"/>
  <c r="G156" i="2"/>
  <c r="G340" i="2"/>
  <c r="G373" i="2"/>
  <c r="G59" i="2"/>
  <c r="G129" i="2"/>
  <c r="G393" i="2"/>
  <c r="G170" i="2"/>
  <c r="G95" i="2"/>
  <c r="G222" i="2"/>
  <c r="G271" i="2"/>
  <c r="G274" i="2"/>
  <c r="M256" i="2"/>
  <c r="AF256" i="2" s="1"/>
  <c r="M153" i="2"/>
  <c r="AF153" i="2" s="1"/>
  <c r="M107" i="2"/>
  <c r="AF107" i="2" s="1"/>
  <c r="M389" i="2"/>
  <c r="AF389" i="2" s="1"/>
  <c r="M218" i="2"/>
  <c r="AF218" i="2" s="1"/>
  <c r="M332" i="2"/>
  <c r="AF332" i="2" s="1"/>
  <c r="M132" i="2"/>
  <c r="AF132" i="2" s="1"/>
  <c r="G259" i="2"/>
  <c r="G96" i="2"/>
  <c r="G311" i="2"/>
  <c r="G383" i="2"/>
  <c r="G269" i="2"/>
  <c r="G351" i="2"/>
  <c r="G265" i="2"/>
  <c r="G88" i="2"/>
  <c r="G268" i="2"/>
  <c r="G302" i="2"/>
  <c r="G78" i="2"/>
  <c r="G371" i="2"/>
  <c r="G336" i="2"/>
  <c r="G358" i="2"/>
  <c r="G381" i="2"/>
  <c r="G184" i="2"/>
  <c r="G164" i="2"/>
  <c r="G339" i="2"/>
  <c r="G159" i="2"/>
  <c r="G276" i="2"/>
  <c r="G117" i="2"/>
  <c r="G104" i="2"/>
  <c r="G404" i="2"/>
  <c r="G382" i="2"/>
  <c r="G241" i="2"/>
  <c r="G61" i="2"/>
  <c r="G189" i="2"/>
  <c r="G138" i="2"/>
  <c r="G178" i="2"/>
  <c r="G106" i="2"/>
  <c r="G115" i="2"/>
  <c r="G244" i="2"/>
  <c r="G176" i="2"/>
  <c r="G54" i="2"/>
  <c r="G359" i="2"/>
  <c r="G355" i="2"/>
  <c r="G183" i="2"/>
  <c r="G364" i="2"/>
  <c r="M311" i="2"/>
  <c r="AF311" i="2" s="1"/>
  <c r="M239" i="2"/>
  <c r="AF239" i="2" s="1"/>
  <c r="G200" i="2"/>
  <c r="G317" i="2"/>
  <c r="G282" i="2"/>
  <c r="G163" i="2"/>
  <c r="G72" i="2"/>
  <c r="G119" i="2"/>
  <c r="G55" i="2"/>
  <c r="G144" i="2"/>
  <c r="G379" i="2"/>
  <c r="G365" i="2"/>
  <c r="M232" i="2"/>
  <c r="AF232" i="2" s="1"/>
  <c r="M222" i="2"/>
  <c r="AF222" i="2" s="1"/>
  <c r="M276" i="2"/>
  <c r="AF276" i="2" s="1"/>
  <c r="M105" i="2"/>
  <c r="AF105" i="2" s="1"/>
  <c r="M80" i="2"/>
  <c r="AF80" i="2" s="1"/>
  <c r="M329" i="2"/>
  <c r="AF329" i="2" s="1"/>
  <c r="M192" i="2"/>
  <c r="AF192" i="2" s="1"/>
  <c r="M403" i="2"/>
  <c r="AF403" i="2" s="1"/>
  <c r="G212" i="2"/>
  <c r="G280" i="2"/>
  <c r="G296" i="2"/>
  <c r="G316" i="2"/>
  <c r="G406" i="2"/>
  <c r="G348" i="2"/>
  <c r="G291" i="2"/>
  <c r="G111" i="2"/>
  <c r="G226" i="2"/>
  <c r="G122" i="2"/>
  <c r="G353" i="2"/>
  <c r="G224" i="2"/>
  <c r="G133" i="2"/>
  <c r="G175" i="2"/>
  <c r="G141" i="2"/>
  <c r="G352" i="2"/>
  <c r="G124" i="2"/>
  <c r="G98" i="2"/>
  <c r="G140" i="2"/>
  <c r="G386" i="2"/>
  <c r="G378" i="2"/>
  <c r="G71" i="2"/>
  <c r="G207" i="2"/>
  <c r="G360" i="2"/>
  <c r="G267" i="2"/>
  <c r="G256" i="2"/>
  <c r="G266" i="2"/>
  <c r="G125" i="2"/>
  <c r="G252" i="2"/>
  <c r="G166" i="2"/>
  <c r="G396" i="2"/>
  <c r="G374" i="2"/>
  <c r="G333" i="2"/>
  <c r="G335" i="2"/>
  <c r="G253" i="2"/>
  <c r="G361" i="2"/>
  <c r="G260" i="2"/>
  <c r="M56" i="2"/>
  <c r="AF56" i="2" s="1"/>
  <c r="M123" i="2"/>
  <c r="AF123" i="2" s="1"/>
  <c r="G273" i="2"/>
  <c r="G50" i="2"/>
  <c r="G387" i="2"/>
  <c r="G101" i="2"/>
  <c r="G218" i="2"/>
  <c r="G405" i="2"/>
  <c r="G46" i="2"/>
  <c r="G407" i="2"/>
  <c r="M334" i="2"/>
  <c r="AF334" i="2" s="1"/>
  <c r="M314" i="2"/>
  <c r="AF314" i="2" s="1"/>
  <c r="M208" i="2"/>
  <c r="AF208" i="2" s="1"/>
  <c r="M170" i="2"/>
  <c r="AF170" i="2" s="1"/>
  <c r="M203" i="2"/>
  <c r="AF203" i="2" s="1"/>
  <c r="M151" i="2"/>
  <c r="AF151" i="2" s="1"/>
  <c r="M162" i="2"/>
  <c r="AF162" i="2" s="1"/>
  <c r="G346" i="2"/>
  <c r="G292" i="2"/>
  <c r="G318" i="2"/>
  <c r="G127" i="2"/>
  <c r="G409" i="2"/>
  <c r="G105" i="2"/>
  <c r="G63" i="2"/>
  <c r="G134" i="2"/>
  <c r="G392" i="2"/>
  <c r="G368" i="2"/>
  <c r="G315" i="2"/>
  <c r="G229" i="2"/>
  <c r="G145" i="2"/>
  <c r="G338" i="2"/>
  <c r="G113" i="2"/>
  <c r="G362" i="2"/>
  <c r="G257" i="2"/>
  <c r="G408" i="2"/>
  <c r="G234" i="2"/>
  <c r="G319" i="2"/>
  <c r="G97" i="2"/>
  <c r="G121" i="2"/>
  <c r="G295" i="2"/>
  <c r="G243" i="2"/>
  <c r="G402" i="2"/>
  <c r="G232" i="2"/>
  <c r="G293" i="2"/>
  <c r="G242" i="2"/>
  <c r="G126" i="2"/>
  <c r="G191" i="2"/>
  <c r="G366" i="2"/>
  <c r="G228" i="2"/>
  <c r="G167" i="2"/>
  <c r="G310" i="2"/>
  <c r="G173" i="2"/>
  <c r="G132" i="2"/>
  <c r="M106" i="2"/>
  <c r="AF106" i="2" s="1"/>
  <c r="M354" i="2"/>
  <c r="AF354" i="2" s="1"/>
  <c r="G193" i="2"/>
  <c r="G235" i="2"/>
  <c r="G367" i="2"/>
  <c r="G220" i="2"/>
  <c r="G75" i="2"/>
  <c r="G199" i="2"/>
  <c r="G188" i="2"/>
  <c r="G285" i="2"/>
  <c r="G137" i="2"/>
  <c r="G52" i="2"/>
  <c r="G248" i="2"/>
  <c r="M313" i="2"/>
  <c r="AF313" i="2" s="1"/>
  <c r="M230" i="2"/>
  <c r="AF230" i="2" s="1"/>
  <c r="M156" i="2"/>
  <c r="AF156" i="2" s="1"/>
  <c r="M171" i="2"/>
  <c r="AF171" i="2" s="1"/>
  <c r="M359" i="2"/>
  <c r="AF359" i="2" s="1"/>
  <c r="M193" i="2"/>
  <c r="AF193" i="2" s="1"/>
  <c r="M124" i="2"/>
  <c r="AF124" i="2" s="1"/>
  <c r="M134" i="2"/>
  <c r="AF134" i="2" s="1"/>
  <c r="G128" i="2"/>
  <c r="G286" i="2"/>
  <c r="G233" i="2"/>
  <c r="G168" i="2"/>
  <c r="G165" i="2"/>
  <c r="G322" i="2"/>
  <c r="G370" i="2"/>
  <c r="G304" i="2"/>
  <c r="G320" i="2"/>
  <c r="G148" i="2"/>
  <c r="G221" i="2"/>
  <c r="G94" i="2"/>
  <c r="G307" i="2"/>
  <c r="G350" i="2"/>
  <c r="G90" i="2"/>
  <c r="G332" i="2"/>
  <c r="G363" i="2"/>
  <c r="G149" i="2"/>
  <c r="G288" i="2"/>
  <c r="G334" i="2"/>
  <c r="G182" i="2"/>
  <c r="G174" i="2"/>
  <c r="G385" i="2"/>
  <c r="G250" i="2"/>
  <c r="G219" i="2"/>
  <c r="G151" i="2"/>
  <c r="G287" i="2"/>
  <c r="G62" i="2"/>
  <c r="G73" i="2"/>
  <c r="G192" i="2"/>
  <c r="G403" i="2"/>
  <c r="G85" i="2"/>
  <c r="G206" i="2"/>
  <c r="G347" i="2"/>
  <c r="G202" i="2"/>
  <c r="G342" i="2"/>
  <c r="G56" i="2"/>
  <c r="G344" i="2"/>
  <c r="G210" i="2"/>
  <c r="G65" i="2"/>
  <c r="M98" i="2"/>
  <c r="AF98" i="2" s="1"/>
  <c r="M168" i="2"/>
  <c r="AF168" i="2" s="1"/>
  <c r="G154" i="2"/>
  <c r="G107" i="2"/>
  <c r="G375" i="2"/>
  <c r="G196" i="2"/>
  <c r="G349" i="2"/>
  <c r="G93" i="2"/>
  <c r="G325" i="2"/>
  <c r="G294" i="2"/>
  <c r="G109" i="2"/>
  <c r="G376" i="2"/>
  <c r="G314" i="2"/>
  <c r="G87" i="2"/>
  <c r="G58" i="2"/>
  <c r="G76" i="2"/>
  <c r="G255" i="2"/>
  <c r="G203" i="2"/>
  <c r="G313" i="2"/>
  <c r="G251" i="2"/>
  <c r="G142" i="2"/>
  <c r="M86" i="2"/>
  <c r="AF86" i="2" s="1"/>
  <c r="M337" i="2"/>
  <c r="AF337" i="2" s="1"/>
  <c r="M343" i="2"/>
  <c r="AF343" i="2" s="1"/>
  <c r="M264" i="2"/>
  <c r="AF264" i="2" s="1"/>
  <c r="M357" i="2"/>
  <c r="AF357" i="2" s="1"/>
  <c r="M148" i="2"/>
  <c r="AF148" i="2" s="1"/>
  <c r="M312" i="2"/>
  <c r="AF312" i="2" s="1"/>
  <c r="M381" i="2"/>
  <c r="AF381" i="2" s="1"/>
  <c r="M336" i="2"/>
  <c r="AF336" i="2" s="1"/>
  <c r="M200" i="2"/>
  <c r="AF200" i="2" s="1"/>
  <c r="M369" i="2"/>
  <c r="AF369" i="2" s="1"/>
  <c r="M83" i="2"/>
  <c r="AF83" i="2" s="1"/>
  <c r="M265" i="2"/>
  <c r="AF265" i="2" s="1"/>
  <c r="G354" i="2"/>
  <c r="G157" i="2"/>
  <c r="G152" i="2"/>
  <c r="G190" i="2"/>
  <c r="G116" i="2"/>
  <c r="G337" i="2"/>
  <c r="G171" i="2"/>
  <c r="G372" i="2"/>
  <c r="G99" i="2"/>
  <c r="G401" i="2"/>
  <c r="G345" i="2"/>
  <c r="G254" i="2"/>
  <c r="G283" i="2"/>
  <c r="G91" i="2"/>
  <c r="G47" i="2"/>
  <c r="G135" i="2"/>
  <c r="M78" i="2"/>
  <c r="AF78" i="2" s="1"/>
  <c r="M216" i="2"/>
  <c r="AF216" i="2" s="1"/>
  <c r="M180" i="2"/>
  <c r="AF180" i="2" s="1"/>
  <c r="M194" i="2"/>
  <c r="AF194" i="2" s="1"/>
  <c r="G258" i="2"/>
  <c r="M67" i="2"/>
  <c r="AF67" i="2" s="1"/>
  <c r="M175" i="2"/>
  <c r="AF175" i="2" s="1"/>
  <c r="G187" i="2"/>
  <c r="G123" i="2"/>
  <c r="G100" i="2"/>
  <c r="G57" i="2"/>
  <c r="G53" i="2"/>
  <c r="G108" i="2"/>
  <c r="G211" i="2"/>
  <c r="G60" i="2"/>
  <c r="G186" i="2"/>
  <c r="G398" i="2"/>
  <c r="G369" i="2"/>
  <c r="G299" i="2"/>
  <c r="G330" i="2"/>
  <c r="G214" i="2"/>
  <c r="M229" i="2"/>
  <c r="AF229" i="2" s="1"/>
  <c r="M286" i="2"/>
  <c r="AF286" i="2" s="1"/>
  <c r="M155" i="2"/>
  <c r="AF155" i="2" s="1"/>
  <c r="M396" i="2"/>
  <c r="AF396" i="2" s="1"/>
  <c r="M102" i="2"/>
  <c r="AF102" i="2" s="1"/>
  <c r="M54" i="2"/>
  <c r="AF54" i="2" s="1"/>
  <c r="M116" i="2"/>
  <c r="AF116" i="2" s="1"/>
  <c r="M130" i="2"/>
  <c r="AF130" i="2" s="1"/>
  <c r="G118" i="2"/>
  <c r="G225" i="2"/>
  <c r="M254" i="2"/>
  <c r="AF254" i="2" s="1"/>
  <c r="G139" i="2"/>
  <c r="G180" i="2"/>
  <c r="G275" i="2"/>
  <c r="G306" i="2"/>
  <c r="G179" i="2"/>
  <c r="G384" i="2"/>
  <c r="G172" i="2"/>
  <c r="G298" i="2"/>
  <c r="G312" i="2"/>
  <c r="G324" i="2"/>
  <c r="G143" i="2"/>
  <c r="G237" i="2"/>
  <c r="G89" i="2"/>
  <c r="M154" i="2"/>
  <c r="AF154" i="2" s="1"/>
  <c r="M287" i="2"/>
  <c r="AF287" i="2" s="1"/>
  <c r="M45" i="2"/>
  <c r="AF45" i="2" s="1"/>
  <c r="M397" i="2"/>
  <c r="AF397" i="2" s="1"/>
  <c r="Q19" i="2"/>
  <c r="M163" i="2"/>
  <c r="AF163" i="2" s="1"/>
  <c r="G181" i="2"/>
  <c r="M189" i="2"/>
  <c r="AF189" i="2" s="1"/>
  <c r="M405" i="2"/>
  <c r="AF405" i="2" s="1"/>
  <c r="G289" i="2"/>
  <c r="G394" i="2"/>
  <c r="G247" i="2"/>
  <c r="M398" i="2"/>
  <c r="AF398" i="2" s="1"/>
  <c r="M307" i="2"/>
  <c r="AF307" i="2" s="1"/>
  <c r="G209" i="2"/>
  <c r="G64" i="2"/>
  <c r="M409" i="2"/>
  <c r="AF409" i="2" s="1"/>
  <c r="G321" i="2"/>
  <c r="G309" i="2"/>
  <c r="G185" i="2"/>
  <c r="G150" i="2"/>
  <c r="Q25" i="2"/>
  <c r="M310" i="2"/>
  <c r="AF310" i="2" s="1"/>
  <c r="G377" i="2"/>
  <c r="G136" i="2"/>
  <c r="G161" i="2"/>
  <c r="G249" i="2"/>
  <c r="M201" i="2"/>
  <c r="AF201" i="2" s="1"/>
  <c r="AK114" i="2"/>
  <c r="AK153" i="2"/>
  <c r="AK109" i="2"/>
  <c r="AK252" i="2"/>
  <c r="AK356" i="2"/>
  <c r="AK249" i="2"/>
  <c r="AK64" i="2"/>
  <c r="AK261" i="2"/>
  <c r="AK298" i="2"/>
  <c r="AK139" i="2"/>
  <c r="AK170" i="2"/>
  <c r="AK307" i="2"/>
  <c r="AK347" i="2"/>
  <c r="AK110" i="2"/>
  <c r="AK147" i="2"/>
  <c r="AK61" i="2"/>
  <c r="AK171" i="2"/>
  <c r="AK219" i="2"/>
  <c r="AK402" i="2"/>
  <c r="AK392" i="2"/>
  <c r="AK130" i="2"/>
  <c r="AK237" i="2"/>
  <c r="AK172" i="2"/>
  <c r="AK247" i="2"/>
  <c r="AK98" i="2"/>
  <c r="AK212" i="2"/>
  <c r="AK245" i="2"/>
  <c r="AK289" i="2"/>
  <c r="AK54" i="2"/>
  <c r="AK255" i="2"/>
  <c r="AK128" i="2"/>
  <c r="AK111" i="2"/>
  <c r="AK398" i="2"/>
  <c r="AK323" i="2"/>
  <c r="AK69" i="2"/>
  <c r="AK173" i="2"/>
  <c r="AK266" i="2"/>
  <c r="AK94" i="2"/>
  <c r="AK276" i="2"/>
  <c r="AK304" i="2"/>
  <c r="AK334" i="2"/>
  <c r="AK394" i="2"/>
  <c r="AK161" i="2"/>
  <c r="AK100" i="2"/>
  <c r="AK278" i="2"/>
  <c r="AK133" i="2"/>
  <c r="AK75" i="2"/>
  <c r="AK287" i="2"/>
  <c r="AK301" i="2"/>
  <c r="AK209" i="2"/>
  <c r="AK142" i="2"/>
  <c r="AK291" i="2"/>
  <c r="AK183" i="2"/>
  <c r="AK263" i="2"/>
  <c r="AK254" i="2"/>
  <c r="AK353" i="2"/>
  <c r="AK319" i="2"/>
  <c r="AK113" i="2"/>
  <c r="AK150" i="2"/>
  <c r="AK137" i="2"/>
  <c r="AK104" i="2"/>
  <c r="AK285" i="2"/>
  <c r="AK240" i="2"/>
  <c r="AK55" i="2"/>
  <c r="AK103" i="2"/>
  <c r="AK395" i="2"/>
  <c r="AK160" i="2"/>
  <c r="AK157" i="2"/>
  <c r="AK168" i="2"/>
  <c r="AK226" i="2"/>
  <c r="AK277" i="2"/>
  <c r="AK116" i="2"/>
  <c r="AK136" i="2"/>
  <c r="AK292" i="2"/>
  <c r="AK132" i="2"/>
  <c r="AK131" i="2"/>
  <c r="AK310" i="2"/>
  <c r="AK264" i="2"/>
  <c r="AK348" i="2"/>
  <c r="AK325" i="2"/>
  <c r="AK379" i="2"/>
  <c r="AK346" i="2"/>
  <c r="AK260" i="2"/>
  <c r="AK181" i="2"/>
  <c r="AK359" i="2"/>
  <c r="AK156" i="2"/>
  <c r="AK316" i="2"/>
  <c r="AK143" i="2"/>
  <c r="AK229" i="2"/>
  <c r="AK196" i="2"/>
  <c r="AK180" i="2"/>
  <c r="AK70" i="2"/>
  <c r="AK63" i="2"/>
  <c r="AK221" i="2"/>
  <c r="AK363" i="2"/>
  <c r="AK66" i="2"/>
  <c r="AK332" i="2"/>
  <c r="AK366" i="2"/>
  <c r="AK201" i="2"/>
  <c r="AK406" i="2"/>
  <c r="AK72" i="2"/>
  <c r="AK88" i="2"/>
  <c r="AK227" i="2"/>
  <c r="AK213" i="2"/>
  <c r="AK49" i="2"/>
  <c r="AK71" i="2"/>
  <c r="AK294" i="2"/>
  <c r="AK127" i="2"/>
  <c r="AK204" i="2"/>
  <c r="AK198" i="2"/>
  <c r="AK320" i="2"/>
  <c r="AK159" i="2"/>
  <c r="AK275" i="2"/>
  <c r="AK206" i="2"/>
  <c r="AK333" i="2"/>
  <c r="AK385" i="2"/>
  <c r="AK327" i="2"/>
  <c r="AK62" i="2"/>
  <c r="AK189" i="2"/>
  <c r="AK302" i="2"/>
  <c r="AK167" i="2"/>
  <c r="AK207" i="2"/>
  <c r="AK345" i="2"/>
  <c r="AK208" i="2"/>
  <c r="AK202" i="2"/>
  <c r="AK296" i="2"/>
  <c r="AK122" i="2"/>
  <c r="AK259" i="2"/>
  <c r="AK336" i="2"/>
  <c r="AK73" i="2"/>
  <c r="AK155" i="2"/>
  <c r="AK129" i="2"/>
  <c r="AK269" i="2"/>
  <c r="AK193" i="2"/>
  <c r="AK232" i="2"/>
  <c r="AK169" i="2"/>
  <c r="AK288" i="2"/>
  <c r="AK107" i="2"/>
  <c r="AK306" i="2"/>
  <c r="AK83" i="2"/>
  <c r="AK59" i="2"/>
  <c r="AK262" i="2"/>
  <c r="AK337" i="2"/>
  <c r="AK326" i="2"/>
  <c r="AK284" i="2"/>
  <c r="AK243" i="2"/>
  <c r="AK97" i="2"/>
  <c r="AK126" i="2"/>
  <c r="AK256" i="2"/>
  <c r="AK158" i="2"/>
  <c r="AK300" i="2"/>
  <c r="AK60" i="2"/>
  <c r="AK191" i="2"/>
  <c r="AK214" i="2"/>
  <c r="AK360" i="2"/>
  <c r="AK148" i="2"/>
  <c r="AK192" i="2"/>
  <c r="AK56" i="2"/>
  <c r="AK52" i="2"/>
  <c r="AK369" i="2"/>
  <c r="AK295" i="2"/>
  <c r="AK200" i="2"/>
  <c r="AK125" i="2"/>
  <c r="AK90" i="2"/>
  <c r="AK216" i="2"/>
  <c r="AK315" i="2"/>
  <c r="AK318" i="2"/>
  <c r="AK163" i="2"/>
  <c r="AK194" i="2"/>
  <c r="AK368" i="2"/>
  <c r="AK151" i="2"/>
  <c r="AK48" i="2"/>
  <c r="AK324" i="2"/>
  <c r="AK154" i="2"/>
  <c r="AK47" i="2"/>
  <c r="AK176" i="2"/>
  <c r="AK144" i="2"/>
  <c r="AK58" i="2"/>
  <c r="AK268" i="2"/>
  <c r="AK76" i="2"/>
  <c r="AK338" i="2"/>
  <c r="AK105" i="2"/>
  <c r="AK246" i="2"/>
  <c r="AK95" i="2"/>
  <c r="AK317" i="2"/>
  <c r="AK146" i="2"/>
  <c r="AK312" i="2"/>
  <c r="AK121" i="2"/>
  <c r="AK352" i="2"/>
  <c r="AK389" i="2"/>
  <c r="AK91" i="2"/>
  <c r="AK140" i="2"/>
  <c r="AK186" i="2"/>
  <c r="AK380" i="2"/>
  <c r="AK349" i="2"/>
  <c r="AK362" i="2"/>
  <c r="AK220" i="2"/>
  <c r="AK354" i="2"/>
  <c r="AK87" i="2"/>
  <c r="E33" i="1"/>
  <c r="W25" i="2"/>
  <c r="X25" i="2" s="1"/>
  <c r="E37" i="1" s="1"/>
  <c r="W27" i="2"/>
  <c r="X27" i="2" s="1"/>
  <c r="X29" i="2" s="1"/>
  <c r="AK199" i="2"/>
  <c r="AK84" i="2"/>
  <c r="AK283" i="2"/>
  <c r="AK242" i="2"/>
  <c r="AK407" i="2"/>
  <c r="AK224" i="2"/>
  <c r="AK92" i="2"/>
  <c r="AK234" i="2"/>
  <c r="AK293" i="2"/>
  <c r="AK279" i="2"/>
  <c r="AK120" i="2"/>
  <c r="AK343" i="2"/>
  <c r="AK372" i="2"/>
  <c r="AK391" i="2"/>
  <c r="AK174" i="2"/>
  <c r="AK86" i="2"/>
  <c r="AK244" i="2"/>
  <c r="AK239" i="2"/>
  <c r="AK233" i="2"/>
  <c r="AK166" i="2"/>
  <c r="AK124" i="2"/>
  <c r="AK273" i="2"/>
  <c r="AK370" i="2"/>
  <c r="AK341" i="2"/>
  <c r="AK400" i="2"/>
  <c r="AK399" i="2"/>
  <c r="AK373" i="2"/>
  <c r="AK123" i="2"/>
  <c r="AK238" i="2"/>
  <c r="AK135" i="2"/>
  <c r="AK215" i="2"/>
  <c r="AK258" i="2"/>
  <c r="AK184" i="2"/>
  <c r="AK77" i="2"/>
  <c r="AK134" i="2"/>
  <c r="AK162" i="2"/>
  <c r="AK80" i="2"/>
  <c r="AK265" i="2"/>
  <c r="AK330" i="2"/>
  <c r="AK364" i="2"/>
  <c r="AK79" i="2"/>
  <c r="AK141" i="2"/>
  <c r="AK149" i="2"/>
  <c r="AK102" i="2"/>
  <c r="AK89" i="2"/>
  <c r="AK241" i="2"/>
  <c r="AK361" i="2"/>
  <c r="AK67" i="2"/>
  <c r="AK210" i="2"/>
  <c r="AK342" i="2"/>
  <c r="AK409" i="2"/>
  <c r="AK299" i="2"/>
  <c r="AK115" i="2"/>
  <c r="AK328" i="2"/>
  <c r="AK251" i="2"/>
  <c r="AK322" i="2"/>
  <c r="AK272" i="2"/>
  <c r="AK57" i="2"/>
  <c r="AK93" i="2"/>
  <c r="AK117" i="2"/>
  <c r="AK384" i="2"/>
  <c r="AK405" i="2"/>
  <c r="AK358" i="2"/>
  <c r="AK195" i="2"/>
  <c r="AK365" i="2"/>
  <c r="AK388" i="2"/>
  <c r="AK145" i="2"/>
  <c r="AK203" i="2"/>
  <c r="AK190" i="2"/>
  <c r="AK313" i="2"/>
  <c r="AK367" i="2"/>
  <c r="AK118" i="2"/>
  <c r="AK223" i="2"/>
  <c r="AK82" i="2"/>
  <c r="AK74" i="2"/>
  <c r="AK225" i="2"/>
  <c r="AK274" i="2"/>
  <c r="AK164" i="2"/>
  <c r="AK177" i="2"/>
  <c r="AK350" i="2"/>
  <c r="AK185" i="2"/>
  <c r="AK230" i="2"/>
  <c r="AK381" i="2"/>
  <c r="AK101" i="2"/>
  <c r="AK281" i="2"/>
  <c r="AK119" i="2"/>
  <c r="AK321" i="2"/>
  <c r="AK253" i="2"/>
  <c r="AK78" i="2"/>
  <c r="AK374" i="2"/>
  <c r="AK65" i="2"/>
  <c r="AK404" i="2"/>
  <c r="AK46" i="2"/>
  <c r="AK152" i="2"/>
  <c r="AK314" i="2"/>
  <c r="AK45" i="2"/>
  <c r="AM45" i="2"/>
  <c r="AN45" i="2" s="1"/>
  <c r="AP45" i="2" s="1"/>
  <c r="AK96" i="2"/>
  <c r="AK344" i="2"/>
  <c r="AK382" i="2"/>
  <c r="AK397" i="2"/>
  <c r="AK228" i="2"/>
  <c r="AK187" i="2"/>
  <c r="AK339" i="2"/>
  <c r="AK99" i="2"/>
  <c r="AK297" i="2"/>
  <c r="AK205" i="2"/>
  <c r="AK390" i="2"/>
  <c r="AK340" i="2"/>
  <c r="AL38" i="2" l="1"/>
  <c r="AM38" i="2" s="1"/>
  <c r="C155" i="1" s="1"/>
  <c r="AL36" i="2"/>
  <c r="AM36" i="2" s="1"/>
  <c r="C151" i="1" s="1"/>
  <c r="T19" i="2"/>
  <c r="C68" i="1" s="1"/>
  <c r="C136" i="1"/>
  <c r="H150" i="2"/>
  <c r="I150" i="2"/>
  <c r="I289" i="2"/>
  <c r="H289" i="2"/>
  <c r="I225" i="2"/>
  <c r="H225" i="2"/>
  <c r="I299" i="2"/>
  <c r="H299" i="2"/>
  <c r="H401" i="2"/>
  <c r="I401" i="2"/>
  <c r="H294" i="2"/>
  <c r="I294" i="2"/>
  <c r="H347" i="2"/>
  <c r="I347" i="2"/>
  <c r="I149" i="2"/>
  <c r="H149" i="2"/>
  <c r="H322" i="2"/>
  <c r="I322" i="2"/>
  <c r="H75" i="2"/>
  <c r="I75" i="2"/>
  <c r="H293" i="2"/>
  <c r="I293" i="2"/>
  <c r="I113" i="2"/>
  <c r="H113" i="2"/>
  <c r="I318" i="2"/>
  <c r="H318" i="2"/>
  <c r="H260" i="2"/>
  <c r="I260" i="2"/>
  <c r="I267" i="2"/>
  <c r="H267" i="2"/>
  <c r="H124" i="2"/>
  <c r="I124" i="2"/>
  <c r="H226" i="2"/>
  <c r="I226" i="2"/>
  <c r="H212" i="2"/>
  <c r="I212" i="2"/>
  <c r="I282" i="2"/>
  <c r="H282" i="2"/>
  <c r="H115" i="2"/>
  <c r="I115" i="2"/>
  <c r="I404" i="2"/>
  <c r="H404" i="2"/>
  <c r="H381" i="2"/>
  <c r="I381" i="2"/>
  <c r="H311" i="2"/>
  <c r="I311" i="2"/>
  <c r="H222" i="2"/>
  <c r="I222" i="2"/>
  <c r="H380" i="2"/>
  <c r="I380" i="2"/>
  <c r="I160" i="2"/>
  <c r="H160" i="2"/>
  <c r="I326" i="2"/>
  <c r="H326" i="2"/>
  <c r="I146" i="2"/>
  <c r="H146" i="2"/>
  <c r="I230" i="2"/>
  <c r="H230" i="2"/>
  <c r="H208" i="2"/>
  <c r="I208" i="2"/>
  <c r="H397" i="2"/>
  <c r="I397" i="2"/>
  <c r="I262" i="2"/>
  <c r="H262" i="2"/>
  <c r="I281" i="2"/>
  <c r="H281" i="2"/>
  <c r="I114" i="2"/>
  <c r="H114" i="2"/>
  <c r="H249" i="2"/>
  <c r="I249" i="2"/>
  <c r="I161" i="2"/>
  <c r="H161" i="2"/>
  <c r="Q27" i="2"/>
  <c r="Q29" i="2" s="1"/>
  <c r="C103" i="1" s="1"/>
  <c r="C101" i="1"/>
  <c r="H321" i="2"/>
  <c r="I321" i="2"/>
  <c r="H394" i="2"/>
  <c r="I394" i="2"/>
  <c r="AI36" i="2"/>
  <c r="C106" i="1" s="1"/>
  <c r="AI38" i="2"/>
  <c r="C110" i="1" s="1"/>
  <c r="I237" i="2"/>
  <c r="H237" i="2"/>
  <c r="H298" i="2"/>
  <c r="I298" i="2"/>
  <c r="I306" i="2"/>
  <c r="H306" i="2"/>
  <c r="I330" i="2"/>
  <c r="H330" i="2"/>
  <c r="I186" i="2"/>
  <c r="H186" i="2"/>
  <c r="H53" i="2"/>
  <c r="I53" i="2"/>
  <c r="I187" i="2"/>
  <c r="H187" i="2"/>
  <c r="I47" i="2"/>
  <c r="H47" i="2"/>
  <c r="I345" i="2"/>
  <c r="H345" i="2"/>
  <c r="I171" i="2"/>
  <c r="H171" i="2"/>
  <c r="I152" i="2"/>
  <c r="H152" i="2"/>
  <c r="I313" i="2"/>
  <c r="H313" i="2"/>
  <c r="H58" i="2"/>
  <c r="I58" i="2"/>
  <c r="I109" i="2"/>
  <c r="H109" i="2"/>
  <c r="I349" i="2"/>
  <c r="H349" i="2"/>
  <c r="H154" i="2"/>
  <c r="I154" i="2"/>
  <c r="I210" i="2"/>
  <c r="H210" i="2"/>
  <c r="H202" i="2"/>
  <c r="I202" i="2"/>
  <c r="I403" i="2"/>
  <c r="H403" i="2"/>
  <c r="I287" i="2"/>
  <c r="H287" i="2"/>
  <c r="H385" i="2"/>
  <c r="I385" i="2"/>
  <c r="I288" i="2"/>
  <c r="H288" i="2"/>
  <c r="I90" i="2"/>
  <c r="H90" i="2"/>
  <c r="I221" i="2"/>
  <c r="H221" i="2"/>
  <c r="I370" i="2"/>
  <c r="H370" i="2"/>
  <c r="H233" i="2"/>
  <c r="I233" i="2"/>
  <c r="H52" i="2"/>
  <c r="I52" i="2"/>
  <c r="I199" i="2"/>
  <c r="H199" i="2"/>
  <c r="I235" i="2"/>
  <c r="H235" i="2"/>
  <c r="H132" i="2"/>
  <c r="I132" i="2"/>
  <c r="I228" i="2"/>
  <c r="H228" i="2"/>
  <c r="I242" i="2"/>
  <c r="H242" i="2"/>
  <c r="H243" i="2"/>
  <c r="I243" i="2"/>
  <c r="I319" i="2"/>
  <c r="H319" i="2"/>
  <c r="I362" i="2"/>
  <c r="H362" i="2"/>
  <c r="H229" i="2"/>
  <c r="I229" i="2"/>
  <c r="H134" i="2"/>
  <c r="I134" i="2"/>
  <c r="I127" i="2"/>
  <c r="H127" i="2"/>
  <c r="I46" i="2"/>
  <c r="H46" i="2"/>
  <c r="H387" i="2"/>
  <c r="I387" i="2"/>
  <c r="I335" i="2"/>
  <c r="H335" i="2"/>
  <c r="H166" i="2"/>
  <c r="I166" i="2"/>
  <c r="I256" i="2"/>
  <c r="H256" i="2"/>
  <c r="I71" i="2"/>
  <c r="H71" i="2"/>
  <c r="H98" i="2"/>
  <c r="I98" i="2"/>
  <c r="H175" i="2"/>
  <c r="I175" i="2"/>
  <c r="I122" i="2"/>
  <c r="H122" i="2"/>
  <c r="H348" i="2"/>
  <c r="I348" i="2"/>
  <c r="I280" i="2"/>
  <c r="H280" i="2"/>
  <c r="H144" i="2"/>
  <c r="I144" i="2"/>
  <c r="H163" i="2"/>
  <c r="I163" i="2"/>
  <c r="H355" i="2"/>
  <c r="I355" i="2"/>
  <c r="H244" i="2"/>
  <c r="I244" i="2"/>
  <c r="H138" i="2"/>
  <c r="I138" i="2"/>
  <c r="I382" i="2"/>
  <c r="H382" i="2"/>
  <c r="H276" i="2"/>
  <c r="I276" i="2"/>
  <c r="H184" i="2"/>
  <c r="I184" i="2"/>
  <c r="I371" i="2"/>
  <c r="H371" i="2"/>
  <c r="I88" i="2"/>
  <c r="H88" i="2"/>
  <c r="I383" i="2"/>
  <c r="H383" i="2"/>
  <c r="I271" i="2"/>
  <c r="H271" i="2"/>
  <c r="I393" i="2"/>
  <c r="H393" i="2"/>
  <c r="H340" i="2"/>
  <c r="I340" i="2"/>
  <c r="H195" i="2"/>
  <c r="I195" i="2"/>
  <c r="I388" i="2"/>
  <c r="H388" i="2"/>
  <c r="I74" i="2"/>
  <c r="H74" i="2"/>
  <c r="I356" i="2"/>
  <c r="H356" i="2"/>
  <c r="H197" i="2"/>
  <c r="I197" i="2"/>
  <c r="H246" i="2"/>
  <c r="I246" i="2"/>
  <c r="H130" i="2"/>
  <c r="I130" i="2"/>
  <c r="I201" i="2"/>
  <c r="H201" i="2"/>
  <c r="I68" i="2"/>
  <c r="H68" i="2"/>
  <c r="H323" i="2"/>
  <c r="I323" i="2"/>
  <c r="H341" i="2"/>
  <c r="I341" i="2"/>
  <c r="H223" i="2"/>
  <c r="I223" i="2"/>
  <c r="I239" i="2"/>
  <c r="H239" i="2"/>
  <c r="I327" i="2"/>
  <c r="H327" i="2"/>
  <c r="H329" i="2"/>
  <c r="I329" i="2"/>
  <c r="H120" i="2"/>
  <c r="I120" i="2"/>
  <c r="I51" i="2"/>
  <c r="H51" i="2"/>
  <c r="H391" i="2"/>
  <c r="I391" i="2"/>
  <c r="H83" i="2"/>
  <c r="I83" i="2"/>
  <c r="H204" i="2"/>
  <c r="I204" i="2"/>
  <c r="H399" i="2"/>
  <c r="I399" i="2"/>
  <c r="I300" i="2"/>
  <c r="H300" i="2"/>
  <c r="H328" i="2"/>
  <c r="I328" i="2"/>
  <c r="H400" i="2"/>
  <c r="I400" i="2"/>
  <c r="I169" i="2"/>
  <c r="H169" i="2"/>
  <c r="I112" i="2"/>
  <c r="H112" i="2"/>
  <c r="I172" i="2"/>
  <c r="H172" i="2"/>
  <c r="H57" i="2"/>
  <c r="I57" i="2"/>
  <c r="H157" i="2"/>
  <c r="I157" i="2"/>
  <c r="H87" i="2"/>
  <c r="I87" i="2"/>
  <c r="H344" i="2"/>
  <c r="I344" i="2"/>
  <c r="I151" i="2"/>
  <c r="H151" i="2"/>
  <c r="I148" i="2"/>
  <c r="H148" i="2"/>
  <c r="H137" i="2"/>
  <c r="I137" i="2"/>
  <c r="H366" i="2"/>
  <c r="I366" i="2"/>
  <c r="I234" i="2"/>
  <c r="H234" i="2"/>
  <c r="H333" i="2"/>
  <c r="I333" i="2"/>
  <c r="Q35" i="2"/>
  <c r="S35" i="2" s="1"/>
  <c r="T35" i="2" s="1"/>
  <c r="H185" i="2"/>
  <c r="I185" i="2"/>
  <c r="H180" i="2"/>
  <c r="I180" i="2"/>
  <c r="H211" i="2"/>
  <c r="I211" i="2"/>
  <c r="H116" i="2"/>
  <c r="I116" i="2"/>
  <c r="I314" i="2"/>
  <c r="H314" i="2"/>
  <c r="I375" i="2"/>
  <c r="H375" i="2"/>
  <c r="H206" i="2"/>
  <c r="I206" i="2"/>
  <c r="I219" i="2"/>
  <c r="H219" i="2"/>
  <c r="I363" i="2"/>
  <c r="H363" i="2"/>
  <c r="H320" i="2"/>
  <c r="I320" i="2"/>
  <c r="I165" i="2"/>
  <c r="H165" i="2"/>
  <c r="I128" i="2"/>
  <c r="H128" i="2"/>
  <c r="I285" i="2"/>
  <c r="H285" i="2"/>
  <c r="H220" i="2"/>
  <c r="I220" i="2"/>
  <c r="H191" i="2"/>
  <c r="I191" i="2"/>
  <c r="I232" i="2"/>
  <c r="H232" i="2"/>
  <c r="I121" i="2"/>
  <c r="H121" i="2"/>
  <c r="I408" i="2"/>
  <c r="H408" i="2"/>
  <c r="I338" i="2"/>
  <c r="H338" i="2"/>
  <c r="H368" i="2"/>
  <c r="I368" i="2"/>
  <c r="H105" i="2"/>
  <c r="I105" i="2"/>
  <c r="I292" i="2"/>
  <c r="H292" i="2"/>
  <c r="H218" i="2"/>
  <c r="I218" i="2"/>
  <c r="I273" i="2"/>
  <c r="H273" i="2"/>
  <c r="I361" i="2"/>
  <c r="H361" i="2"/>
  <c r="H374" i="2"/>
  <c r="I374" i="2"/>
  <c r="I125" i="2"/>
  <c r="H125" i="2"/>
  <c r="H360" i="2"/>
  <c r="I360" i="2"/>
  <c r="H386" i="2"/>
  <c r="I386" i="2"/>
  <c r="I352" i="2"/>
  <c r="H352" i="2"/>
  <c r="I224" i="2"/>
  <c r="H224" i="2"/>
  <c r="H111" i="2"/>
  <c r="I111" i="2"/>
  <c r="H316" i="2"/>
  <c r="I316" i="2"/>
  <c r="H365" i="2"/>
  <c r="I365" i="2"/>
  <c r="I119" i="2"/>
  <c r="H119" i="2"/>
  <c r="H317" i="2"/>
  <c r="I317" i="2"/>
  <c r="I364" i="2"/>
  <c r="H364" i="2"/>
  <c r="I54" i="2"/>
  <c r="H54" i="2"/>
  <c r="H106" i="2"/>
  <c r="I106" i="2"/>
  <c r="I61" i="2"/>
  <c r="H61" i="2"/>
  <c r="H104" i="2"/>
  <c r="I104" i="2"/>
  <c r="I339" i="2"/>
  <c r="H339" i="2"/>
  <c r="I358" i="2"/>
  <c r="H358" i="2"/>
  <c r="I302" i="2"/>
  <c r="H302" i="2"/>
  <c r="H351" i="2"/>
  <c r="I351" i="2"/>
  <c r="H96" i="2"/>
  <c r="I96" i="2"/>
  <c r="H95" i="2"/>
  <c r="I95" i="2"/>
  <c r="I59" i="2"/>
  <c r="H59" i="2"/>
  <c r="I217" i="2"/>
  <c r="H217" i="2"/>
  <c r="I303" i="2"/>
  <c r="H303" i="2"/>
  <c r="I79" i="2"/>
  <c r="H79" i="2"/>
  <c r="I240" i="2"/>
  <c r="H240" i="2"/>
  <c r="I155" i="2"/>
  <c r="H155" i="2"/>
  <c r="H66" i="2"/>
  <c r="I66" i="2"/>
  <c r="H236" i="2"/>
  <c r="I236" i="2"/>
  <c r="I357" i="2"/>
  <c r="H357" i="2"/>
  <c r="I261" i="2"/>
  <c r="H261" i="2"/>
  <c r="I272" i="2"/>
  <c r="H272" i="2"/>
  <c r="H70" i="2"/>
  <c r="I70" i="2"/>
  <c r="I205" i="2"/>
  <c r="H205" i="2"/>
  <c r="I390" i="2"/>
  <c r="H390" i="2"/>
  <c r="H67" i="2"/>
  <c r="I67" i="2"/>
  <c r="H308" i="2"/>
  <c r="I308" i="2"/>
  <c r="I305" i="2"/>
  <c r="H305" i="2"/>
  <c r="I82" i="2"/>
  <c r="H82" i="2"/>
  <c r="H263" i="2"/>
  <c r="I263" i="2"/>
  <c r="H158" i="2"/>
  <c r="I158" i="2"/>
  <c r="H231" i="2"/>
  <c r="I231" i="2"/>
  <c r="I131" i="2"/>
  <c r="H131" i="2"/>
  <c r="H331" i="2"/>
  <c r="I331" i="2"/>
  <c r="H69" i="2"/>
  <c r="I69" i="2"/>
  <c r="H147" i="2"/>
  <c r="I147" i="2"/>
  <c r="H45" i="2"/>
  <c r="I45" i="2"/>
  <c r="H377" i="2"/>
  <c r="I377" i="2"/>
  <c r="I143" i="2"/>
  <c r="H143" i="2"/>
  <c r="H275" i="2"/>
  <c r="I275" i="2"/>
  <c r="I60" i="2"/>
  <c r="H60" i="2"/>
  <c r="H91" i="2"/>
  <c r="I91" i="2"/>
  <c r="I337" i="2"/>
  <c r="H337" i="2"/>
  <c r="H203" i="2"/>
  <c r="I203" i="2"/>
  <c r="H196" i="2"/>
  <c r="I196" i="2"/>
  <c r="I192" i="2"/>
  <c r="H192" i="2"/>
  <c r="H174" i="2"/>
  <c r="I174" i="2"/>
  <c r="H350" i="2"/>
  <c r="I350" i="2"/>
  <c r="I286" i="2"/>
  <c r="H286" i="2"/>
  <c r="H193" i="2"/>
  <c r="I193" i="2"/>
  <c r="I173" i="2"/>
  <c r="H173" i="2"/>
  <c r="H295" i="2"/>
  <c r="I295" i="2"/>
  <c r="H315" i="2"/>
  <c r="I315" i="2"/>
  <c r="H63" i="2"/>
  <c r="I63" i="2"/>
  <c r="I405" i="2"/>
  <c r="H405" i="2"/>
  <c r="I50" i="2"/>
  <c r="H50" i="2"/>
  <c r="I252" i="2"/>
  <c r="H252" i="2"/>
  <c r="H378" i="2"/>
  <c r="I378" i="2"/>
  <c r="H133" i="2"/>
  <c r="I133" i="2"/>
  <c r="I406" i="2"/>
  <c r="H406" i="2"/>
  <c r="H55" i="2"/>
  <c r="I55" i="2"/>
  <c r="I359" i="2"/>
  <c r="H359" i="2"/>
  <c r="I189" i="2"/>
  <c r="H189" i="2"/>
  <c r="H159" i="2"/>
  <c r="I159" i="2"/>
  <c r="H78" i="2"/>
  <c r="I78" i="2"/>
  <c r="H265" i="2"/>
  <c r="I265" i="2"/>
  <c r="I129" i="2"/>
  <c r="H129" i="2"/>
  <c r="I156" i="2"/>
  <c r="H156" i="2"/>
  <c r="I238" i="2"/>
  <c r="H238" i="2"/>
  <c r="I213" i="2"/>
  <c r="H213" i="2"/>
  <c r="I48" i="2"/>
  <c r="H48" i="2"/>
  <c r="H77" i="2"/>
  <c r="I77" i="2"/>
  <c r="I153" i="2"/>
  <c r="H153" i="2"/>
  <c r="I284" i="2"/>
  <c r="H284" i="2"/>
  <c r="H343" i="2"/>
  <c r="I343" i="2"/>
  <c r="H86" i="2"/>
  <c r="I86" i="2"/>
  <c r="H81" i="2"/>
  <c r="I81" i="2"/>
  <c r="I290" i="2"/>
  <c r="H290" i="2"/>
  <c r="I194" i="2"/>
  <c r="H194" i="2"/>
  <c r="H395" i="2"/>
  <c r="I395" i="2"/>
  <c r="H64" i="2"/>
  <c r="I64" i="2"/>
  <c r="Q21" i="2"/>
  <c r="Q23" i="2"/>
  <c r="I324" i="2"/>
  <c r="H324" i="2"/>
  <c r="H384" i="2"/>
  <c r="I384" i="2"/>
  <c r="H118" i="2"/>
  <c r="I118" i="2"/>
  <c r="I369" i="2"/>
  <c r="H369" i="2"/>
  <c r="H100" i="2"/>
  <c r="I100" i="2"/>
  <c r="H283" i="2"/>
  <c r="I283" i="2"/>
  <c r="I99" i="2"/>
  <c r="H99" i="2"/>
  <c r="H354" i="2"/>
  <c r="I354" i="2"/>
  <c r="H142" i="2"/>
  <c r="I142" i="2"/>
  <c r="H255" i="2"/>
  <c r="I255" i="2"/>
  <c r="H325" i="2"/>
  <c r="I325" i="2"/>
  <c r="I56" i="2"/>
  <c r="H56" i="2"/>
  <c r="I73" i="2"/>
  <c r="H73" i="2"/>
  <c r="I182" i="2"/>
  <c r="H182" i="2"/>
  <c r="I307" i="2"/>
  <c r="H307" i="2"/>
  <c r="I310" i="2"/>
  <c r="H310" i="2"/>
  <c r="H136" i="2"/>
  <c r="I136" i="2"/>
  <c r="I309" i="2"/>
  <c r="H309" i="2"/>
  <c r="I209" i="2"/>
  <c r="H209" i="2"/>
  <c r="H247" i="2"/>
  <c r="I247" i="2"/>
  <c r="I181" i="2"/>
  <c r="H181" i="2"/>
  <c r="H89" i="2"/>
  <c r="I89" i="2"/>
  <c r="I312" i="2"/>
  <c r="H312" i="2"/>
  <c r="H179" i="2"/>
  <c r="I179" i="2"/>
  <c r="H139" i="2"/>
  <c r="I139" i="2"/>
  <c r="H214" i="2"/>
  <c r="I214" i="2"/>
  <c r="H398" i="2"/>
  <c r="I398" i="2"/>
  <c r="I108" i="2"/>
  <c r="H108" i="2"/>
  <c r="I123" i="2"/>
  <c r="H123" i="2"/>
  <c r="H258" i="2"/>
  <c r="I258" i="2"/>
  <c r="H135" i="2"/>
  <c r="I135" i="2"/>
  <c r="H254" i="2"/>
  <c r="I254" i="2"/>
  <c r="H372" i="2"/>
  <c r="I372" i="2"/>
  <c r="I190" i="2"/>
  <c r="H190" i="2"/>
  <c r="I251" i="2"/>
  <c r="H251" i="2"/>
  <c r="I76" i="2"/>
  <c r="H76" i="2"/>
  <c r="I376" i="2"/>
  <c r="H376" i="2"/>
  <c r="H93" i="2"/>
  <c r="I93" i="2"/>
  <c r="I107" i="2"/>
  <c r="H107" i="2"/>
  <c r="H65" i="2"/>
  <c r="I65" i="2"/>
  <c r="H342" i="2"/>
  <c r="I342" i="2"/>
  <c r="H85" i="2"/>
  <c r="I85" i="2"/>
  <c r="H62" i="2"/>
  <c r="I62" i="2"/>
  <c r="I250" i="2"/>
  <c r="H250" i="2"/>
  <c r="I334" i="2"/>
  <c r="H334" i="2"/>
  <c r="I332" i="2"/>
  <c r="H332" i="2"/>
  <c r="I94" i="2"/>
  <c r="H94" i="2"/>
  <c r="H304" i="2"/>
  <c r="I304" i="2"/>
  <c r="H168" i="2"/>
  <c r="I168" i="2"/>
  <c r="I248" i="2"/>
  <c r="H248" i="2"/>
  <c r="I188" i="2"/>
  <c r="H188" i="2"/>
  <c r="I367" i="2"/>
  <c r="H367" i="2"/>
  <c r="H167" i="2"/>
  <c r="I167" i="2"/>
  <c r="H126" i="2"/>
  <c r="I126" i="2"/>
  <c r="I402" i="2"/>
  <c r="H402" i="2"/>
  <c r="I97" i="2"/>
  <c r="H97" i="2"/>
  <c r="I257" i="2"/>
  <c r="H257" i="2"/>
  <c r="H145" i="2"/>
  <c r="I145" i="2"/>
  <c r="H392" i="2"/>
  <c r="I392" i="2"/>
  <c r="H409" i="2"/>
  <c r="I409" i="2"/>
  <c r="H346" i="2"/>
  <c r="I346" i="2"/>
  <c r="H407" i="2"/>
  <c r="I407" i="2"/>
  <c r="H101" i="2"/>
  <c r="I101" i="2"/>
  <c r="I253" i="2"/>
  <c r="H253" i="2"/>
  <c r="I396" i="2"/>
  <c r="H396" i="2"/>
  <c r="I266" i="2"/>
  <c r="H266" i="2"/>
  <c r="I207" i="2"/>
  <c r="H207" i="2"/>
  <c r="H140" i="2"/>
  <c r="I140" i="2"/>
  <c r="H141" i="2"/>
  <c r="I141" i="2"/>
  <c r="H353" i="2"/>
  <c r="I353" i="2"/>
  <c r="H291" i="2"/>
  <c r="I291" i="2"/>
  <c r="I296" i="2"/>
  <c r="H296" i="2"/>
  <c r="H379" i="2"/>
  <c r="I379" i="2"/>
  <c r="H72" i="2"/>
  <c r="I72" i="2"/>
  <c r="H200" i="2"/>
  <c r="I200" i="2"/>
  <c r="H183" i="2"/>
  <c r="I183" i="2"/>
  <c r="I176" i="2"/>
  <c r="H176" i="2"/>
  <c r="I178" i="2"/>
  <c r="H178" i="2"/>
  <c r="I241" i="2"/>
  <c r="H241" i="2"/>
  <c r="H117" i="2"/>
  <c r="I117" i="2"/>
  <c r="H164" i="2"/>
  <c r="I164" i="2"/>
  <c r="H336" i="2"/>
  <c r="I336" i="2"/>
  <c r="I268" i="2"/>
  <c r="H268" i="2"/>
  <c r="H269" i="2"/>
  <c r="I269" i="2"/>
  <c r="H259" i="2"/>
  <c r="I259" i="2"/>
  <c r="H274" i="2"/>
  <c r="I274" i="2"/>
  <c r="H170" i="2"/>
  <c r="I170" i="2"/>
  <c r="I373" i="2"/>
  <c r="H373" i="2"/>
  <c r="H80" i="2"/>
  <c r="I80" i="2"/>
  <c r="I297" i="2"/>
  <c r="H297" i="2"/>
  <c r="H84" i="2"/>
  <c r="I84" i="2"/>
  <c r="H162" i="2"/>
  <c r="I162" i="2"/>
  <c r="H49" i="2"/>
  <c r="I49" i="2"/>
  <c r="H177" i="2"/>
  <c r="I177" i="2"/>
  <c r="I301" i="2"/>
  <c r="H301" i="2"/>
  <c r="I389" i="2"/>
  <c r="H389" i="2"/>
  <c r="H227" i="2"/>
  <c r="I227" i="2"/>
  <c r="H245" i="2"/>
  <c r="I245" i="2"/>
  <c r="H102" i="2"/>
  <c r="I102" i="2"/>
  <c r="I216" i="2"/>
  <c r="H216" i="2"/>
  <c r="I279" i="2"/>
  <c r="H279" i="2"/>
  <c r="H278" i="2"/>
  <c r="I278" i="2"/>
  <c r="H198" i="2"/>
  <c r="I198" i="2"/>
  <c r="H277" i="2"/>
  <c r="I277" i="2"/>
  <c r="H264" i="2"/>
  <c r="I264" i="2"/>
  <c r="I270" i="2"/>
  <c r="H270" i="2"/>
  <c r="H103" i="2"/>
  <c r="I103" i="2"/>
  <c r="H215" i="2"/>
  <c r="I215" i="2"/>
  <c r="H92" i="2"/>
  <c r="I92" i="2"/>
  <c r="I110" i="2"/>
  <c r="H110" i="2"/>
  <c r="J64" i="2" l="1"/>
  <c r="O64" i="2" s="1"/>
  <c r="S64" i="2" s="1"/>
  <c r="Z64" i="2" s="1"/>
  <c r="J81" i="2"/>
  <c r="Q81" i="2" s="1"/>
  <c r="U81" i="2" s="1"/>
  <c r="AB81" i="2" s="1"/>
  <c r="J343" i="2"/>
  <c r="O343" i="2" s="1"/>
  <c r="S343" i="2" s="1"/>
  <c r="Z343" i="2" s="1"/>
  <c r="J78" i="2"/>
  <c r="O78" i="2" s="1"/>
  <c r="S78" i="2" s="1"/>
  <c r="Z78" i="2" s="1"/>
  <c r="J55" i="2"/>
  <c r="O55" i="2" s="1"/>
  <c r="S55" i="2" s="1"/>
  <c r="Z55" i="2" s="1"/>
  <c r="J133" i="2"/>
  <c r="O133" i="2" s="1"/>
  <c r="S133" i="2" s="1"/>
  <c r="Z133" i="2" s="1"/>
  <c r="J315" i="2"/>
  <c r="O315" i="2" s="1"/>
  <c r="S315" i="2" s="1"/>
  <c r="Z315" i="2" s="1"/>
  <c r="J174" i="2"/>
  <c r="O174" i="2" s="1"/>
  <c r="S174" i="2" s="1"/>
  <c r="Z174" i="2" s="1"/>
  <c r="J196" i="2"/>
  <c r="Q196" i="2" s="1"/>
  <c r="U196" i="2" s="1"/>
  <c r="AB196" i="2" s="1"/>
  <c r="J45" i="2"/>
  <c r="Q45" i="2" s="1"/>
  <c r="U45" i="2" s="1"/>
  <c r="AB45" i="2" s="1"/>
  <c r="J69" i="2"/>
  <c r="O69" i="2" s="1"/>
  <c r="S69" i="2" s="1"/>
  <c r="Z69" i="2" s="1"/>
  <c r="J158" i="2"/>
  <c r="O158" i="2" s="1"/>
  <c r="S158" i="2" s="1"/>
  <c r="Z158" i="2" s="1"/>
  <c r="J308" i="2"/>
  <c r="O308" i="2" s="1"/>
  <c r="S308" i="2" s="1"/>
  <c r="Z308" i="2" s="1"/>
  <c r="J70" i="2"/>
  <c r="O70" i="2" s="1"/>
  <c r="S70" i="2" s="1"/>
  <c r="Z70" i="2" s="1"/>
  <c r="J236" i="2"/>
  <c r="Q236" i="2" s="1"/>
  <c r="U236" i="2" s="1"/>
  <c r="AB236" i="2" s="1"/>
  <c r="J95" i="2"/>
  <c r="Q95" i="2" s="1"/>
  <c r="U95" i="2" s="1"/>
  <c r="AB95" i="2" s="1"/>
  <c r="J351" i="2"/>
  <c r="Q351" i="2" s="1"/>
  <c r="U351" i="2" s="1"/>
  <c r="AB351" i="2" s="1"/>
  <c r="J104" i="2"/>
  <c r="Q104" i="2" s="1"/>
  <c r="U104" i="2" s="1"/>
  <c r="AB104" i="2" s="1"/>
  <c r="J106" i="2"/>
  <c r="O106" i="2" s="1"/>
  <c r="S106" i="2" s="1"/>
  <c r="Z106" i="2" s="1"/>
  <c r="J316" i="2"/>
  <c r="O316" i="2" s="1"/>
  <c r="S316" i="2" s="1"/>
  <c r="Z316" i="2" s="1"/>
  <c r="J386" i="2"/>
  <c r="Q386" i="2" s="1"/>
  <c r="U386" i="2" s="1"/>
  <c r="AB386" i="2" s="1"/>
  <c r="J218" i="2"/>
  <c r="Q218" i="2" s="1"/>
  <c r="U218" i="2" s="1"/>
  <c r="AB218" i="2" s="1"/>
  <c r="J105" i="2"/>
  <c r="Q105" i="2" s="1"/>
  <c r="U105" i="2" s="1"/>
  <c r="AB105" i="2" s="1"/>
  <c r="J191" i="2"/>
  <c r="O191" i="2" s="1"/>
  <c r="S191" i="2" s="1"/>
  <c r="Z191" i="2" s="1"/>
  <c r="J206" i="2"/>
  <c r="Q206" i="2" s="1"/>
  <c r="U206" i="2" s="1"/>
  <c r="AB206" i="2" s="1"/>
  <c r="J211" i="2"/>
  <c r="O211" i="2" s="1"/>
  <c r="S211" i="2" s="1"/>
  <c r="Z211" i="2" s="1"/>
  <c r="J185" i="2"/>
  <c r="Q185" i="2" s="1"/>
  <c r="U185" i="2" s="1"/>
  <c r="AB185" i="2" s="1"/>
  <c r="J208" i="2"/>
  <c r="O208" i="2" s="1"/>
  <c r="S208" i="2" s="1"/>
  <c r="Z208" i="2" s="1"/>
  <c r="J222" i="2"/>
  <c r="Q222" i="2" s="1"/>
  <c r="U222" i="2" s="1"/>
  <c r="AB222" i="2" s="1"/>
  <c r="J381" i="2"/>
  <c r="Q381" i="2" s="1"/>
  <c r="U381" i="2" s="1"/>
  <c r="AB381" i="2" s="1"/>
  <c r="J115" i="2"/>
  <c r="O115" i="2" s="1"/>
  <c r="S115" i="2" s="1"/>
  <c r="Z115" i="2" s="1"/>
  <c r="J212" i="2"/>
  <c r="Q212" i="2" s="1"/>
  <c r="U212" i="2" s="1"/>
  <c r="AB212" i="2" s="1"/>
  <c r="J124" i="2"/>
  <c r="O124" i="2" s="1"/>
  <c r="S124" i="2" s="1"/>
  <c r="Z124" i="2" s="1"/>
  <c r="J260" i="2"/>
  <c r="O260" i="2" s="1"/>
  <c r="S260" i="2" s="1"/>
  <c r="Z260" i="2" s="1"/>
  <c r="J75" i="2"/>
  <c r="O75" i="2" s="1"/>
  <c r="S75" i="2" s="1"/>
  <c r="Z75" i="2" s="1"/>
  <c r="J294" i="2"/>
  <c r="O294" i="2" s="1"/>
  <c r="S294" i="2" s="1"/>
  <c r="Z294" i="2" s="1"/>
  <c r="J290" i="2"/>
  <c r="O290" i="2" s="1"/>
  <c r="S290" i="2" s="1"/>
  <c r="Z290" i="2" s="1"/>
  <c r="J284" i="2"/>
  <c r="O284" i="2" s="1"/>
  <c r="S284" i="2" s="1"/>
  <c r="Z284" i="2" s="1"/>
  <c r="J213" i="2"/>
  <c r="O213" i="2" s="1"/>
  <c r="S213" i="2" s="1"/>
  <c r="Z213" i="2" s="1"/>
  <c r="J156" i="2"/>
  <c r="Q156" i="2" s="1"/>
  <c r="U156" i="2" s="1"/>
  <c r="AB156" i="2" s="1"/>
  <c r="J359" i="2"/>
  <c r="Q359" i="2" s="1"/>
  <c r="U359" i="2" s="1"/>
  <c r="AB359" i="2" s="1"/>
  <c r="J406" i="2"/>
  <c r="Q406" i="2" s="1"/>
  <c r="U406" i="2" s="1"/>
  <c r="AB406" i="2" s="1"/>
  <c r="J50" i="2"/>
  <c r="O50" i="2" s="1"/>
  <c r="S50" i="2" s="1"/>
  <c r="Z50" i="2" s="1"/>
  <c r="J192" i="2"/>
  <c r="Q192" i="2" s="1"/>
  <c r="U192" i="2" s="1"/>
  <c r="AB192" i="2" s="1"/>
  <c r="J305" i="2"/>
  <c r="Q305" i="2" s="1"/>
  <c r="U305" i="2" s="1"/>
  <c r="AB305" i="2" s="1"/>
  <c r="J205" i="2"/>
  <c r="Q205" i="2" s="1"/>
  <c r="U205" i="2" s="1"/>
  <c r="AB205" i="2" s="1"/>
  <c r="J272" i="2"/>
  <c r="O272" i="2" s="1"/>
  <c r="S272" i="2" s="1"/>
  <c r="Z272" i="2" s="1"/>
  <c r="J357" i="2"/>
  <c r="Q357" i="2" s="1"/>
  <c r="U357" i="2" s="1"/>
  <c r="AB357" i="2" s="1"/>
  <c r="J240" i="2"/>
  <c r="Q240" i="2" s="1"/>
  <c r="U240" i="2" s="1"/>
  <c r="AB240" i="2" s="1"/>
  <c r="J303" i="2"/>
  <c r="Q303" i="2" s="1"/>
  <c r="U303" i="2" s="1"/>
  <c r="AB303" i="2" s="1"/>
  <c r="J59" i="2"/>
  <c r="O59" i="2" s="1"/>
  <c r="S59" i="2" s="1"/>
  <c r="Z59" i="2" s="1"/>
  <c r="J302" i="2"/>
  <c r="Q302" i="2" s="1"/>
  <c r="U302" i="2" s="1"/>
  <c r="AB302" i="2" s="1"/>
  <c r="J339" i="2"/>
  <c r="O339" i="2" s="1"/>
  <c r="S339" i="2" s="1"/>
  <c r="Z339" i="2" s="1"/>
  <c r="J61" i="2"/>
  <c r="O61" i="2" s="1"/>
  <c r="S61" i="2" s="1"/>
  <c r="Z61" i="2" s="1"/>
  <c r="J54" i="2"/>
  <c r="O54" i="2" s="1"/>
  <c r="S54" i="2" s="1"/>
  <c r="Z54" i="2" s="1"/>
  <c r="J352" i="2"/>
  <c r="O352" i="2" s="1"/>
  <c r="S352" i="2" s="1"/>
  <c r="Z352" i="2" s="1"/>
  <c r="J273" i="2"/>
  <c r="O273" i="2" s="1"/>
  <c r="S273" i="2" s="1"/>
  <c r="Z273" i="2" s="1"/>
  <c r="J292" i="2"/>
  <c r="Q292" i="2" s="1"/>
  <c r="U292" i="2" s="1"/>
  <c r="AB292" i="2" s="1"/>
  <c r="J408" i="2"/>
  <c r="Q408" i="2" s="1"/>
  <c r="U408" i="2" s="1"/>
  <c r="AB408" i="2" s="1"/>
  <c r="J232" i="2"/>
  <c r="Q232" i="2" s="1"/>
  <c r="U232" i="2" s="1"/>
  <c r="AB232" i="2" s="1"/>
  <c r="J128" i="2"/>
  <c r="O128" i="2" s="1"/>
  <c r="S128" i="2" s="1"/>
  <c r="Z128" i="2" s="1"/>
  <c r="J219" i="2"/>
  <c r="Q219" i="2" s="1"/>
  <c r="U219" i="2" s="1"/>
  <c r="AB219" i="2" s="1"/>
  <c r="J375" i="2"/>
  <c r="O375" i="2" s="1"/>
  <c r="S375" i="2" s="1"/>
  <c r="Z375" i="2" s="1"/>
  <c r="J215" i="2"/>
  <c r="O215" i="2" s="1"/>
  <c r="S215" i="2" s="1"/>
  <c r="Z215" i="2" s="1"/>
  <c r="J277" i="2"/>
  <c r="O277" i="2" s="1"/>
  <c r="S277" i="2" s="1"/>
  <c r="Z277" i="2" s="1"/>
  <c r="J278" i="2"/>
  <c r="O278" i="2" s="1"/>
  <c r="S278" i="2" s="1"/>
  <c r="Z278" i="2" s="1"/>
  <c r="J245" i="2"/>
  <c r="Q245" i="2" s="1"/>
  <c r="U245" i="2" s="1"/>
  <c r="AB245" i="2" s="1"/>
  <c r="J177" i="2"/>
  <c r="Q177" i="2" s="1"/>
  <c r="U177" i="2" s="1"/>
  <c r="AB177" i="2" s="1"/>
  <c r="J162" i="2"/>
  <c r="O162" i="2" s="1"/>
  <c r="S162" i="2" s="1"/>
  <c r="Z162" i="2" s="1"/>
  <c r="J274" i="2"/>
  <c r="O274" i="2" s="1"/>
  <c r="S274" i="2" s="1"/>
  <c r="Z274" i="2" s="1"/>
  <c r="J269" i="2"/>
  <c r="Q269" i="2" s="1"/>
  <c r="U269" i="2" s="1"/>
  <c r="AB269" i="2" s="1"/>
  <c r="J336" i="2"/>
  <c r="O336" i="2" s="1"/>
  <c r="S336" i="2" s="1"/>
  <c r="Z336" i="2" s="1"/>
  <c r="J117" i="2"/>
  <c r="Q117" i="2" s="1"/>
  <c r="U117" i="2" s="1"/>
  <c r="AB117" i="2" s="1"/>
  <c r="J183" i="2"/>
  <c r="Q183" i="2" s="1"/>
  <c r="U183" i="2" s="1"/>
  <c r="AB183" i="2" s="1"/>
  <c r="J72" i="2"/>
  <c r="O72" i="2" s="1"/>
  <c r="S72" i="2" s="1"/>
  <c r="Z72" i="2" s="1"/>
  <c r="J353" i="2"/>
  <c r="Q353" i="2" s="1"/>
  <c r="U353" i="2" s="1"/>
  <c r="AB353" i="2" s="1"/>
  <c r="J140" i="2"/>
  <c r="Q140" i="2" s="1"/>
  <c r="U140" i="2" s="1"/>
  <c r="AB140" i="2" s="1"/>
  <c r="J407" i="2"/>
  <c r="Q407" i="2" s="1"/>
  <c r="U407" i="2" s="1"/>
  <c r="AB407" i="2" s="1"/>
  <c r="J409" i="2"/>
  <c r="O409" i="2" s="1"/>
  <c r="S409" i="2" s="1"/>
  <c r="Z409" i="2" s="1"/>
  <c r="J145" i="2"/>
  <c r="O145" i="2" s="1"/>
  <c r="S145" i="2" s="1"/>
  <c r="Z145" i="2" s="1"/>
  <c r="J126" i="2"/>
  <c r="O126" i="2" s="1"/>
  <c r="S126" i="2" s="1"/>
  <c r="Z126" i="2" s="1"/>
  <c r="J304" i="2"/>
  <c r="O304" i="2" s="1"/>
  <c r="S304" i="2" s="1"/>
  <c r="Z304" i="2" s="1"/>
  <c r="J85" i="2"/>
  <c r="O85" i="2" s="1"/>
  <c r="S85" i="2" s="1"/>
  <c r="Z85" i="2" s="1"/>
  <c r="J65" i="2"/>
  <c r="O65" i="2" s="1"/>
  <c r="S65" i="2" s="1"/>
  <c r="Z65" i="2" s="1"/>
  <c r="J93" i="2"/>
  <c r="Q93" i="2" s="1"/>
  <c r="U93" i="2" s="1"/>
  <c r="AB93" i="2" s="1"/>
  <c r="J254" i="2"/>
  <c r="Q254" i="2" s="1"/>
  <c r="U254" i="2" s="1"/>
  <c r="AB254" i="2" s="1"/>
  <c r="J258" i="2"/>
  <c r="O258" i="2" s="1"/>
  <c r="S258" i="2" s="1"/>
  <c r="Z258" i="2" s="1"/>
  <c r="J214" i="2"/>
  <c r="Q214" i="2" s="1"/>
  <c r="U214" i="2" s="1"/>
  <c r="AB214" i="2" s="1"/>
  <c r="J179" i="2"/>
  <c r="O179" i="2" s="1"/>
  <c r="S179" i="2" s="1"/>
  <c r="Z179" i="2" s="1"/>
  <c r="J89" i="2"/>
  <c r="O89" i="2" s="1"/>
  <c r="S89" i="2" s="1"/>
  <c r="Z89" i="2" s="1"/>
  <c r="J247" i="2"/>
  <c r="Q247" i="2" s="1"/>
  <c r="U247" i="2" s="1"/>
  <c r="AB247" i="2" s="1"/>
  <c r="J255" i="2"/>
  <c r="O255" i="2" s="1"/>
  <c r="S255" i="2" s="1"/>
  <c r="Z255" i="2" s="1"/>
  <c r="J354" i="2"/>
  <c r="O354" i="2" s="1"/>
  <c r="S354" i="2" s="1"/>
  <c r="Z354" i="2" s="1"/>
  <c r="J283" i="2"/>
  <c r="Q283" i="2" s="1"/>
  <c r="U283" i="2" s="1"/>
  <c r="AB283" i="2" s="1"/>
  <c r="J384" i="2"/>
  <c r="O384" i="2" s="1"/>
  <c r="S384" i="2" s="1"/>
  <c r="Z384" i="2" s="1"/>
  <c r="J137" i="2"/>
  <c r="Q137" i="2" s="1"/>
  <c r="U137" i="2" s="1"/>
  <c r="AB137" i="2" s="1"/>
  <c r="J87" i="2"/>
  <c r="O87" i="2" s="1"/>
  <c r="S87" i="2" s="1"/>
  <c r="Z87" i="2" s="1"/>
  <c r="J57" i="2"/>
  <c r="O57" i="2" s="1"/>
  <c r="S57" i="2" s="1"/>
  <c r="Z57" i="2" s="1"/>
  <c r="J400" i="2"/>
  <c r="Q400" i="2" s="1"/>
  <c r="U400" i="2" s="1"/>
  <c r="AB400" i="2" s="1"/>
  <c r="J204" i="2"/>
  <c r="O204" i="2" s="1"/>
  <c r="S204" i="2" s="1"/>
  <c r="Z204" i="2" s="1"/>
  <c r="J391" i="2"/>
  <c r="O391" i="2" s="1"/>
  <c r="S391" i="2" s="1"/>
  <c r="Z391" i="2" s="1"/>
  <c r="J120" i="2"/>
  <c r="Q120" i="2" s="1"/>
  <c r="U120" i="2" s="1"/>
  <c r="AB120" i="2" s="1"/>
  <c r="J223" i="2"/>
  <c r="Q223" i="2" s="1"/>
  <c r="U223" i="2" s="1"/>
  <c r="AB223" i="2" s="1"/>
  <c r="J323" i="2"/>
  <c r="Q323" i="2" s="1"/>
  <c r="U323" i="2" s="1"/>
  <c r="AB323" i="2" s="1"/>
  <c r="J246" i="2"/>
  <c r="Q246" i="2" s="1"/>
  <c r="U246" i="2" s="1"/>
  <c r="AB246" i="2" s="1"/>
  <c r="J340" i="2"/>
  <c r="Q340" i="2" s="1"/>
  <c r="U340" i="2" s="1"/>
  <c r="AB340" i="2" s="1"/>
  <c r="J184" i="2"/>
  <c r="Q184" i="2" s="1"/>
  <c r="U184" i="2" s="1"/>
  <c r="AB184" i="2" s="1"/>
  <c r="J244" i="2"/>
  <c r="O244" i="2" s="1"/>
  <c r="S244" i="2" s="1"/>
  <c r="Z244" i="2" s="1"/>
  <c r="J163" i="2"/>
  <c r="O163" i="2" s="1"/>
  <c r="S163" i="2" s="1"/>
  <c r="Z163" i="2" s="1"/>
  <c r="J98" i="2"/>
  <c r="O98" i="2" s="1"/>
  <c r="S98" i="2" s="1"/>
  <c r="Z98" i="2" s="1"/>
  <c r="J134" i="2"/>
  <c r="O134" i="2" s="1"/>
  <c r="S134" i="2" s="1"/>
  <c r="Z134" i="2" s="1"/>
  <c r="J243" i="2"/>
  <c r="Q243" i="2" s="1"/>
  <c r="U243" i="2" s="1"/>
  <c r="AB243" i="2" s="1"/>
  <c r="J52" i="2"/>
  <c r="Q52" i="2" s="1"/>
  <c r="U52" i="2" s="1"/>
  <c r="AB52" i="2" s="1"/>
  <c r="J385" i="2"/>
  <c r="Q385" i="2" s="1"/>
  <c r="U385" i="2" s="1"/>
  <c r="AB385" i="2" s="1"/>
  <c r="J58" i="2"/>
  <c r="O58" i="2" s="1"/>
  <c r="S58" i="2" s="1"/>
  <c r="Z58" i="2" s="1"/>
  <c r="J394" i="2"/>
  <c r="O394" i="2" s="1"/>
  <c r="S394" i="2" s="1"/>
  <c r="Z394" i="2" s="1"/>
  <c r="J281" i="2"/>
  <c r="Q281" i="2" s="1"/>
  <c r="U281" i="2" s="1"/>
  <c r="AB281" i="2" s="1"/>
  <c r="J230" i="2"/>
  <c r="O230" i="2" s="1"/>
  <c r="S230" i="2" s="1"/>
  <c r="Z230" i="2" s="1"/>
  <c r="J326" i="2"/>
  <c r="O326" i="2" s="1"/>
  <c r="S326" i="2" s="1"/>
  <c r="Z326" i="2" s="1"/>
  <c r="J404" i="2"/>
  <c r="Q404" i="2" s="1"/>
  <c r="U404" i="2" s="1"/>
  <c r="AB404" i="2" s="1"/>
  <c r="J282" i="2"/>
  <c r="Q282" i="2" s="1"/>
  <c r="U282" i="2" s="1"/>
  <c r="AB282" i="2" s="1"/>
  <c r="J267" i="2"/>
  <c r="Q267" i="2" s="1"/>
  <c r="U267" i="2" s="1"/>
  <c r="AB267" i="2" s="1"/>
  <c r="J318" i="2"/>
  <c r="Q318" i="2" s="1"/>
  <c r="U318" i="2" s="1"/>
  <c r="AB318" i="2" s="1"/>
  <c r="J225" i="2"/>
  <c r="Q225" i="2" s="1"/>
  <c r="U225" i="2" s="1"/>
  <c r="AB225" i="2" s="1"/>
  <c r="J279" i="2"/>
  <c r="O279" i="2" s="1"/>
  <c r="S279" i="2" s="1"/>
  <c r="Z279" i="2" s="1"/>
  <c r="J301" i="2"/>
  <c r="O301" i="2" s="1"/>
  <c r="S301" i="2" s="1"/>
  <c r="Z301" i="2" s="1"/>
  <c r="J241" i="2"/>
  <c r="Q241" i="2" s="1"/>
  <c r="U241" i="2" s="1"/>
  <c r="AB241" i="2" s="1"/>
  <c r="J396" i="2"/>
  <c r="O396" i="2" s="1"/>
  <c r="S396" i="2" s="1"/>
  <c r="Z396" i="2" s="1"/>
  <c r="J402" i="2"/>
  <c r="Q402" i="2" s="1"/>
  <c r="U402" i="2" s="1"/>
  <c r="AB402" i="2" s="1"/>
  <c r="J334" i="2"/>
  <c r="Q334" i="2" s="1"/>
  <c r="U334" i="2" s="1"/>
  <c r="AB334" i="2" s="1"/>
  <c r="J251" i="2"/>
  <c r="Q251" i="2" s="1"/>
  <c r="U251" i="2" s="1"/>
  <c r="AB251" i="2" s="1"/>
  <c r="J123" i="2"/>
  <c r="O123" i="2" s="1"/>
  <c r="S123" i="2" s="1"/>
  <c r="Z123" i="2" s="1"/>
  <c r="J312" i="2"/>
  <c r="Q312" i="2" s="1"/>
  <c r="U312" i="2" s="1"/>
  <c r="AB312" i="2" s="1"/>
  <c r="J181" i="2"/>
  <c r="Q181" i="2" s="1"/>
  <c r="U181" i="2" s="1"/>
  <c r="AB181" i="2" s="1"/>
  <c r="J73" i="2"/>
  <c r="O73" i="2" s="1"/>
  <c r="S73" i="2" s="1"/>
  <c r="Z73" i="2" s="1"/>
  <c r="J99" i="2"/>
  <c r="Q99" i="2" s="1"/>
  <c r="U99" i="2" s="1"/>
  <c r="AB99" i="2" s="1"/>
  <c r="J148" i="2"/>
  <c r="Q148" i="2" s="1"/>
  <c r="U148" i="2" s="1"/>
  <c r="AB148" i="2" s="1"/>
  <c r="J169" i="2"/>
  <c r="Q169" i="2" s="1"/>
  <c r="U169" i="2" s="1"/>
  <c r="AB169" i="2" s="1"/>
  <c r="J393" i="2"/>
  <c r="O393" i="2" s="1"/>
  <c r="S393" i="2" s="1"/>
  <c r="Z393" i="2" s="1"/>
  <c r="J268" i="2"/>
  <c r="Q268" i="2" s="1"/>
  <c r="U268" i="2" s="1"/>
  <c r="AB268" i="2" s="1"/>
  <c r="J176" i="2"/>
  <c r="O176" i="2" s="1"/>
  <c r="S176" i="2" s="1"/>
  <c r="Z176" i="2" s="1"/>
  <c r="J207" i="2"/>
  <c r="Q207" i="2" s="1"/>
  <c r="U207" i="2" s="1"/>
  <c r="AB207" i="2" s="1"/>
  <c r="J257" i="2"/>
  <c r="O257" i="2" s="1"/>
  <c r="S257" i="2" s="1"/>
  <c r="Z257" i="2" s="1"/>
  <c r="J188" i="2"/>
  <c r="O188" i="2" s="1"/>
  <c r="S188" i="2" s="1"/>
  <c r="Z188" i="2" s="1"/>
  <c r="J94" i="2"/>
  <c r="O94" i="2" s="1"/>
  <c r="S94" i="2" s="1"/>
  <c r="Z94" i="2" s="1"/>
  <c r="J107" i="2"/>
  <c r="O107" i="2" s="1"/>
  <c r="S107" i="2" s="1"/>
  <c r="Z107" i="2" s="1"/>
  <c r="J376" i="2"/>
  <c r="O376" i="2" s="1"/>
  <c r="S376" i="2" s="1"/>
  <c r="Z376" i="2" s="1"/>
  <c r="J209" i="2"/>
  <c r="O209" i="2" s="1"/>
  <c r="S209" i="2" s="1"/>
  <c r="Z209" i="2" s="1"/>
  <c r="J307" i="2"/>
  <c r="Q307" i="2" s="1"/>
  <c r="U307" i="2" s="1"/>
  <c r="AB307" i="2" s="1"/>
  <c r="J324" i="2"/>
  <c r="Q324" i="2" s="1"/>
  <c r="U324" i="2" s="1"/>
  <c r="AB324" i="2" s="1"/>
  <c r="J172" i="2"/>
  <c r="O172" i="2" s="1"/>
  <c r="S172" i="2" s="1"/>
  <c r="Z172" i="2" s="1"/>
  <c r="J51" i="2"/>
  <c r="O51" i="2" s="1"/>
  <c r="S51" i="2" s="1"/>
  <c r="Z51" i="2" s="1"/>
  <c r="J239" i="2"/>
  <c r="Q239" i="2" s="1"/>
  <c r="U239" i="2" s="1"/>
  <c r="AB239" i="2" s="1"/>
  <c r="J68" i="2"/>
  <c r="Q68" i="2" s="1"/>
  <c r="U68" i="2" s="1"/>
  <c r="AB68" i="2" s="1"/>
  <c r="J74" i="2"/>
  <c r="O74" i="2" s="1"/>
  <c r="S74" i="2" s="1"/>
  <c r="Z74" i="2" s="1"/>
  <c r="J383" i="2"/>
  <c r="O383" i="2" s="1"/>
  <c r="S383" i="2" s="1"/>
  <c r="Z383" i="2" s="1"/>
  <c r="J371" i="2"/>
  <c r="Q371" i="2" s="1"/>
  <c r="U371" i="2" s="1"/>
  <c r="AB371" i="2" s="1"/>
  <c r="J71" i="2"/>
  <c r="O71" i="2" s="1"/>
  <c r="S71" i="2" s="1"/>
  <c r="Z71" i="2" s="1"/>
  <c r="J127" i="2"/>
  <c r="O127" i="2" s="1"/>
  <c r="S127" i="2" s="1"/>
  <c r="Z127" i="2" s="1"/>
  <c r="J319" i="2"/>
  <c r="O319" i="2" s="1"/>
  <c r="S319" i="2" s="1"/>
  <c r="Z319" i="2" s="1"/>
  <c r="J242" i="2"/>
  <c r="O242" i="2" s="1"/>
  <c r="S242" i="2" s="1"/>
  <c r="Z242" i="2" s="1"/>
  <c r="J199" i="2"/>
  <c r="O199" i="2" s="1"/>
  <c r="S199" i="2" s="1"/>
  <c r="Z199" i="2" s="1"/>
  <c r="J221" i="2"/>
  <c r="Q221" i="2" s="1"/>
  <c r="U221" i="2" s="1"/>
  <c r="AB221" i="2" s="1"/>
  <c r="J288" i="2"/>
  <c r="O288" i="2" s="1"/>
  <c r="S288" i="2" s="1"/>
  <c r="Z288" i="2" s="1"/>
  <c r="J287" i="2"/>
  <c r="O287" i="2" s="1"/>
  <c r="S287" i="2" s="1"/>
  <c r="Z287" i="2" s="1"/>
  <c r="J109" i="2"/>
  <c r="O109" i="2" s="1"/>
  <c r="S109" i="2" s="1"/>
  <c r="Z109" i="2" s="1"/>
  <c r="J313" i="2"/>
  <c r="O313" i="2" s="1"/>
  <c r="S313" i="2" s="1"/>
  <c r="Z313" i="2" s="1"/>
  <c r="J171" i="2"/>
  <c r="Q171" i="2" s="1"/>
  <c r="U171" i="2" s="1"/>
  <c r="AB171" i="2" s="1"/>
  <c r="J47" i="2"/>
  <c r="O47" i="2" s="1"/>
  <c r="S47" i="2" s="1"/>
  <c r="Z47" i="2" s="1"/>
  <c r="J330" i="2"/>
  <c r="O330" i="2" s="1"/>
  <c r="S330" i="2" s="1"/>
  <c r="Z330" i="2" s="1"/>
  <c r="J194" i="2"/>
  <c r="Q194" i="2" s="1"/>
  <c r="U194" i="2" s="1"/>
  <c r="AB194" i="2" s="1"/>
  <c r="J153" i="2"/>
  <c r="Q153" i="2" s="1"/>
  <c r="U153" i="2" s="1"/>
  <c r="AB153" i="2" s="1"/>
  <c r="J48" i="2"/>
  <c r="O48" i="2" s="1"/>
  <c r="S48" i="2" s="1"/>
  <c r="Z48" i="2" s="1"/>
  <c r="J238" i="2"/>
  <c r="Q238" i="2" s="1"/>
  <c r="U238" i="2" s="1"/>
  <c r="AB238" i="2" s="1"/>
  <c r="J129" i="2"/>
  <c r="O129" i="2" s="1"/>
  <c r="S129" i="2" s="1"/>
  <c r="Z129" i="2" s="1"/>
  <c r="J189" i="2"/>
  <c r="Q189" i="2" s="1"/>
  <c r="U189" i="2" s="1"/>
  <c r="AB189" i="2" s="1"/>
  <c r="J252" i="2"/>
  <c r="O252" i="2" s="1"/>
  <c r="S252" i="2" s="1"/>
  <c r="Z252" i="2" s="1"/>
  <c r="J405" i="2"/>
  <c r="O405" i="2" s="1"/>
  <c r="S405" i="2" s="1"/>
  <c r="Z405" i="2" s="1"/>
  <c r="J173" i="2"/>
  <c r="O173" i="2" s="1"/>
  <c r="S173" i="2" s="1"/>
  <c r="Z173" i="2" s="1"/>
  <c r="J286" i="2"/>
  <c r="Q286" i="2" s="1"/>
  <c r="U286" i="2" s="1"/>
  <c r="AB286" i="2" s="1"/>
  <c r="J337" i="2"/>
  <c r="Q337" i="2" s="1"/>
  <c r="U337" i="2" s="1"/>
  <c r="AB337" i="2" s="1"/>
  <c r="J60" i="2"/>
  <c r="Q60" i="2" s="1"/>
  <c r="U60" i="2" s="1"/>
  <c r="AB60" i="2" s="1"/>
  <c r="J143" i="2"/>
  <c r="Q143" i="2" s="1"/>
  <c r="U143" i="2" s="1"/>
  <c r="AB143" i="2" s="1"/>
  <c r="J131" i="2"/>
  <c r="O131" i="2" s="1"/>
  <c r="S131" i="2" s="1"/>
  <c r="Z131" i="2" s="1"/>
  <c r="J82" i="2"/>
  <c r="Q82" i="2" s="1"/>
  <c r="U82" i="2" s="1"/>
  <c r="AB82" i="2" s="1"/>
  <c r="J390" i="2"/>
  <c r="Q390" i="2" s="1"/>
  <c r="U390" i="2" s="1"/>
  <c r="AB390" i="2" s="1"/>
  <c r="J261" i="2"/>
  <c r="O261" i="2" s="1"/>
  <c r="S261" i="2" s="1"/>
  <c r="Z261" i="2" s="1"/>
  <c r="J155" i="2"/>
  <c r="O155" i="2" s="1"/>
  <c r="S155" i="2" s="1"/>
  <c r="Z155" i="2" s="1"/>
  <c r="J79" i="2"/>
  <c r="O79" i="2" s="1"/>
  <c r="S79" i="2" s="1"/>
  <c r="Z79" i="2" s="1"/>
  <c r="J217" i="2"/>
  <c r="Q217" i="2" s="1"/>
  <c r="U217" i="2" s="1"/>
  <c r="AB217" i="2" s="1"/>
  <c r="J358" i="2"/>
  <c r="O358" i="2" s="1"/>
  <c r="S358" i="2" s="1"/>
  <c r="Z358" i="2" s="1"/>
  <c r="J364" i="2"/>
  <c r="O364" i="2" s="1"/>
  <c r="S364" i="2" s="1"/>
  <c r="Z364" i="2" s="1"/>
  <c r="J119" i="2"/>
  <c r="O119" i="2" s="1"/>
  <c r="S119" i="2" s="1"/>
  <c r="Z119" i="2" s="1"/>
  <c r="J224" i="2"/>
  <c r="O224" i="2" s="1"/>
  <c r="S224" i="2" s="1"/>
  <c r="Z224" i="2" s="1"/>
  <c r="J125" i="2"/>
  <c r="O125" i="2" s="1"/>
  <c r="S125" i="2" s="1"/>
  <c r="Z125" i="2" s="1"/>
  <c r="J361" i="2"/>
  <c r="O361" i="2" s="1"/>
  <c r="S361" i="2" s="1"/>
  <c r="Z361" i="2" s="1"/>
  <c r="J338" i="2"/>
  <c r="Q338" i="2" s="1"/>
  <c r="U338" i="2" s="1"/>
  <c r="AB338" i="2" s="1"/>
  <c r="J121" i="2"/>
  <c r="O121" i="2" s="1"/>
  <c r="S121" i="2" s="1"/>
  <c r="Z121" i="2" s="1"/>
  <c r="J285" i="2"/>
  <c r="O285" i="2" s="1"/>
  <c r="S285" i="2" s="1"/>
  <c r="Z285" i="2" s="1"/>
  <c r="J165" i="2"/>
  <c r="Q165" i="2" s="1"/>
  <c r="U165" i="2" s="1"/>
  <c r="AB165" i="2" s="1"/>
  <c r="J363" i="2"/>
  <c r="O363" i="2" s="1"/>
  <c r="S363" i="2" s="1"/>
  <c r="Z363" i="2" s="1"/>
  <c r="J314" i="2"/>
  <c r="O314" i="2" s="1"/>
  <c r="S314" i="2" s="1"/>
  <c r="Z314" i="2" s="1"/>
  <c r="J110" i="2"/>
  <c r="Q110" i="2" s="1"/>
  <c r="U110" i="2" s="1"/>
  <c r="AB110" i="2" s="1"/>
  <c r="J270" i="2"/>
  <c r="Q270" i="2" s="1"/>
  <c r="U270" i="2" s="1"/>
  <c r="AB270" i="2" s="1"/>
  <c r="J216" i="2"/>
  <c r="O216" i="2" s="1"/>
  <c r="S216" i="2" s="1"/>
  <c r="Z216" i="2" s="1"/>
  <c r="J389" i="2"/>
  <c r="Q389" i="2" s="1"/>
  <c r="U389" i="2" s="1"/>
  <c r="AB389" i="2" s="1"/>
  <c r="J297" i="2"/>
  <c r="Q297" i="2" s="1"/>
  <c r="U297" i="2" s="1"/>
  <c r="AB297" i="2" s="1"/>
  <c r="J373" i="2"/>
  <c r="Q373" i="2" s="1"/>
  <c r="U373" i="2" s="1"/>
  <c r="AB373" i="2" s="1"/>
  <c r="J178" i="2"/>
  <c r="Q178" i="2" s="1"/>
  <c r="U178" i="2" s="1"/>
  <c r="AB178" i="2" s="1"/>
  <c r="J296" i="2"/>
  <c r="O296" i="2" s="1"/>
  <c r="S296" i="2" s="1"/>
  <c r="Z296" i="2" s="1"/>
  <c r="J92" i="2"/>
  <c r="O92" i="2" s="1"/>
  <c r="S92" i="2" s="1"/>
  <c r="Z92" i="2" s="1"/>
  <c r="J103" i="2"/>
  <c r="Q103" i="2" s="1"/>
  <c r="U103" i="2" s="1"/>
  <c r="AB103" i="2" s="1"/>
  <c r="J264" i="2"/>
  <c r="O264" i="2" s="1"/>
  <c r="S264" i="2" s="1"/>
  <c r="Z264" i="2" s="1"/>
  <c r="J198" i="2"/>
  <c r="O198" i="2" s="1"/>
  <c r="S198" i="2" s="1"/>
  <c r="Z198" i="2" s="1"/>
  <c r="J102" i="2"/>
  <c r="O102" i="2" s="1"/>
  <c r="S102" i="2" s="1"/>
  <c r="Z102" i="2" s="1"/>
  <c r="J227" i="2"/>
  <c r="O227" i="2" s="1"/>
  <c r="S227" i="2" s="1"/>
  <c r="Z227" i="2" s="1"/>
  <c r="J49" i="2"/>
  <c r="Q49" i="2" s="1"/>
  <c r="U49" i="2" s="1"/>
  <c r="AB49" i="2" s="1"/>
  <c r="J84" i="2"/>
  <c r="O84" i="2" s="1"/>
  <c r="S84" i="2" s="1"/>
  <c r="Z84" i="2" s="1"/>
  <c r="J80" i="2"/>
  <c r="O80" i="2" s="1"/>
  <c r="S80" i="2" s="1"/>
  <c r="Z80" i="2" s="1"/>
  <c r="J170" i="2"/>
  <c r="Q170" i="2" s="1"/>
  <c r="U170" i="2" s="1"/>
  <c r="AB170" i="2" s="1"/>
  <c r="J259" i="2"/>
  <c r="Q259" i="2" s="1"/>
  <c r="U259" i="2" s="1"/>
  <c r="AB259" i="2" s="1"/>
  <c r="J164" i="2"/>
  <c r="O164" i="2" s="1"/>
  <c r="S164" i="2" s="1"/>
  <c r="Z164" i="2" s="1"/>
  <c r="J200" i="2"/>
  <c r="O200" i="2" s="1"/>
  <c r="S200" i="2" s="1"/>
  <c r="Z200" i="2" s="1"/>
  <c r="J379" i="2"/>
  <c r="Q379" i="2" s="1"/>
  <c r="U379" i="2" s="1"/>
  <c r="AB379" i="2" s="1"/>
  <c r="J291" i="2"/>
  <c r="Q291" i="2" s="1"/>
  <c r="U291" i="2" s="1"/>
  <c r="AB291" i="2" s="1"/>
  <c r="J141" i="2"/>
  <c r="O141" i="2" s="1"/>
  <c r="S141" i="2" s="1"/>
  <c r="Z141" i="2" s="1"/>
  <c r="J101" i="2"/>
  <c r="Q101" i="2" s="1"/>
  <c r="U101" i="2" s="1"/>
  <c r="AB101" i="2" s="1"/>
  <c r="J346" i="2"/>
  <c r="Q346" i="2" s="1"/>
  <c r="U346" i="2" s="1"/>
  <c r="AB346" i="2" s="1"/>
  <c r="J392" i="2"/>
  <c r="Q392" i="2" s="1"/>
  <c r="U392" i="2" s="1"/>
  <c r="AB392" i="2" s="1"/>
  <c r="J167" i="2"/>
  <c r="O167" i="2" s="1"/>
  <c r="S167" i="2" s="1"/>
  <c r="Z167" i="2" s="1"/>
  <c r="J168" i="2"/>
  <c r="O168" i="2" s="1"/>
  <c r="S168" i="2" s="1"/>
  <c r="Z168" i="2" s="1"/>
  <c r="J62" i="2"/>
  <c r="O62" i="2" s="1"/>
  <c r="S62" i="2" s="1"/>
  <c r="Z62" i="2" s="1"/>
  <c r="J342" i="2"/>
  <c r="O342" i="2" s="1"/>
  <c r="S342" i="2" s="1"/>
  <c r="Z342" i="2" s="1"/>
  <c r="J372" i="2"/>
  <c r="O372" i="2" s="1"/>
  <c r="S372" i="2" s="1"/>
  <c r="Z372" i="2" s="1"/>
  <c r="J135" i="2"/>
  <c r="O135" i="2" s="1"/>
  <c r="S135" i="2" s="1"/>
  <c r="Z135" i="2" s="1"/>
  <c r="J398" i="2"/>
  <c r="O398" i="2" s="1"/>
  <c r="S398" i="2" s="1"/>
  <c r="Z398" i="2" s="1"/>
  <c r="J139" i="2"/>
  <c r="Q139" i="2" s="1"/>
  <c r="U139" i="2" s="1"/>
  <c r="AB139" i="2" s="1"/>
  <c r="J136" i="2"/>
  <c r="O136" i="2" s="1"/>
  <c r="S136" i="2" s="1"/>
  <c r="Z136" i="2" s="1"/>
  <c r="J266" i="2"/>
  <c r="O266" i="2" s="1"/>
  <c r="S266" i="2" s="1"/>
  <c r="Z266" i="2" s="1"/>
  <c r="J253" i="2"/>
  <c r="O253" i="2" s="1"/>
  <c r="S253" i="2" s="1"/>
  <c r="Z253" i="2" s="1"/>
  <c r="J97" i="2"/>
  <c r="O97" i="2" s="1"/>
  <c r="S97" i="2" s="1"/>
  <c r="Z97" i="2" s="1"/>
  <c r="J367" i="2"/>
  <c r="Q367" i="2" s="1"/>
  <c r="U367" i="2" s="1"/>
  <c r="AB367" i="2" s="1"/>
  <c r="J248" i="2"/>
  <c r="Q248" i="2" s="1"/>
  <c r="U248" i="2" s="1"/>
  <c r="AB248" i="2" s="1"/>
  <c r="J332" i="2"/>
  <c r="O332" i="2" s="1"/>
  <c r="S332" i="2" s="1"/>
  <c r="Z332" i="2" s="1"/>
  <c r="J250" i="2"/>
  <c r="Q250" i="2" s="1"/>
  <c r="U250" i="2" s="1"/>
  <c r="AB250" i="2" s="1"/>
  <c r="J76" i="2"/>
  <c r="Q76" i="2" s="1"/>
  <c r="U76" i="2" s="1"/>
  <c r="AB76" i="2" s="1"/>
  <c r="J190" i="2"/>
  <c r="O190" i="2" s="1"/>
  <c r="S190" i="2" s="1"/>
  <c r="Z190" i="2" s="1"/>
  <c r="J108" i="2"/>
  <c r="Q108" i="2" s="1"/>
  <c r="U108" i="2" s="1"/>
  <c r="AB108" i="2" s="1"/>
  <c r="J309" i="2"/>
  <c r="Q309" i="2" s="1"/>
  <c r="U309" i="2" s="1"/>
  <c r="AB309" i="2" s="1"/>
  <c r="J310" i="2"/>
  <c r="Q310" i="2" s="1"/>
  <c r="U310" i="2" s="1"/>
  <c r="AB310" i="2" s="1"/>
  <c r="J182" i="2"/>
  <c r="Q182" i="2" s="1"/>
  <c r="U182" i="2" s="1"/>
  <c r="AB182" i="2" s="1"/>
  <c r="J56" i="2"/>
  <c r="O56" i="2" s="1"/>
  <c r="S56" i="2" s="1"/>
  <c r="Z56" i="2" s="1"/>
  <c r="J369" i="2"/>
  <c r="O369" i="2" s="1"/>
  <c r="S369" i="2" s="1"/>
  <c r="Z369" i="2" s="1"/>
  <c r="J395" i="2"/>
  <c r="O395" i="2" s="1"/>
  <c r="S395" i="2" s="1"/>
  <c r="Z395" i="2" s="1"/>
  <c r="J86" i="2"/>
  <c r="Q86" i="2" s="1"/>
  <c r="U86" i="2" s="1"/>
  <c r="AB86" i="2" s="1"/>
  <c r="J77" i="2"/>
  <c r="O77" i="2" s="1"/>
  <c r="S77" i="2" s="1"/>
  <c r="Z77" i="2" s="1"/>
  <c r="J265" i="2"/>
  <c r="Q265" i="2" s="1"/>
  <c r="U265" i="2" s="1"/>
  <c r="AB265" i="2" s="1"/>
  <c r="J159" i="2"/>
  <c r="O159" i="2" s="1"/>
  <c r="S159" i="2" s="1"/>
  <c r="Z159" i="2" s="1"/>
  <c r="J378" i="2"/>
  <c r="O378" i="2" s="1"/>
  <c r="S378" i="2" s="1"/>
  <c r="Z378" i="2" s="1"/>
  <c r="J63" i="2"/>
  <c r="O63" i="2" s="1"/>
  <c r="S63" i="2" s="1"/>
  <c r="Z63" i="2" s="1"/>
  <c r="J295" i="2"/>
  <c r="Q295" i="2" s="1"/>
  <c r="U295" i="2" s="1"/>
  <c r="AB295" i="2" s="1"/>
  <c r="J193" i="2"/>
  <c r="O193" i="2" s="1"/>
  <c r="S193" i="2" s="1"/>
  <c r="Z193" i="2" s="1"/>
  <c r="J350" i="2"/>
  <c r="Q350" i="2" s="1"/>
  <c r="U350" i="2" s="1"/>
  <c r="AB350" i="2" s="1"/>
  <c r="J203" i="2"/>
  <c r="O203" i="2" s="1"/>
  <c r="S203" i="2" s="1"/>
  <c r="Z203" i="2" s="1"/>
  <c r="J91" i="2"/>
  <c r="Q91" i="2" s="1"/>
  <c r="U91" i="2" s="1"/>
  <c r="AB91" i="2" s="1"/>
  <c r="J275" i="2"/>
  <c r="O275" i="2" s="1"/>
  <c r="S275" i="2" s="1"/>
  <c r="Z275" i="2" s="1"/>
  <c r="J377" i="2"/>
  <c r="O377" i="2" s="1"/>
  <c r="S377" i="2" s="1"/>
  <c r="Z377" i="2" s="1"/>
  <c r="J147" i="2"/>
  <c r="Q147" i="2" s="1"/>
  <c r="U147" i="2" s="1"/>
  <c r="AB147" i="2" s="1"/>
  <c r="J331" i="2"/>
  <c r="Q331" i="2" s="1"/>
  <c r="U331" i="2" s="1"/>
  <c r="AB331" i="2" s="1"/>
  <c r="J231" i="2"/>
  <c r="O231" i="2" s="1"/>
  <c r="S231" i="2" s="1"/>
  <c r="Z231" i="2" s="1"/>
  <c r="J263" i="2"/>
  <c r="Q263" i="2" s="1"/>
  <c r="U263" i="2" s="1"/>
  <c r="AB263" i="2" s="1"/>
  <c r="J67" i="2"/>
  <c r="O67" i="2" s="1"/>
  <c r="S67" i="2" s="1"/>
  <c r="Z67" i="2" s="1"/>
  <c r="J66" i="2"/>
  <c r="O66" i="2" s="1"/>
  <c r="S66" i="2" s="1"/>
  <c r="Z66" i="2" s="1"/>
  <c r="J96" i="2"/>
  <c r="O96" i="2" s="1"/>
  <c r="S96" i="2" s="1"/>
  <c r="Z96" i="2" s="1"/>
  <c r="J317" i="2"/>
  <c r="Q317" i="2" s="1"/>
  <c r="U317" i="2" s="1"/>
  <c r="AB317" i="2" s="1"/>
  <c r="J365" i="2"/>
  <c r="O365" i="2" s="1"/>
  <c r="S365" i="2" s="1"/>
  <c r="Z365" i="2" s="1"/>
  <c r="J111" i="2"/>
  <c r="Q111" i="2" s="1"/>
  <c r="U111" i="2" s="1"/>
  <c r="AB111" i="2" s="1"/>
  <c r="J360" i="2"/>
  <c r="Q360" i="2" s="1"/>
  <c r="U360" i="2" s="1"/>
  <c r="AB360" i="2" s="1"/>
  <c r="J374" i="2"/>
  <c r="O374" i="2" s="1"/>
  <c r="S374" i="2" s="1"/>
  <c r="Z374" i="2" s="1"/>
  <c r="J368" i="2"/>
  <c r="Q368" i="2" s="1"/>
  <c r="U368" i="2" s="1"/>
  <c r="AB368" i="2" s="1"/>
  <c r="J220" i="2"/>
  <c r="Q220" i="2" s="1"/>
  <c r="U220" i="2" s="1"/>
  <c r="AB220" i="2" s="1"/>
  <c r="J320" i="2"/>
  <c r="O320" i="2" s="1"/>
  <c r="S320" i="2" s="1"/>
  <c r="Z320" i="2" s="1"/>
  <c r="J116" i="2"/>
  <c r="O116" i="2" s="1"/>
  <c r="S116" i="2" s="1"/>
  <c r="Z116" i="2" s="1"/>
  <c r="J180" i="2"/>
  <c r="Q180" i="2" s="1"/>
  <c r="U180" i="2" s="1"/>
  <c r="AB180" i="2" s="1"/>
  <c r="J234" i="2"/>
  <c r="O234" i="2" s="1"/>
  <c r="S234" i="2" s="1"/>
  <c r="Z234" i="2" s="1"/>
  <c r="J151" i="2"/>
  <c r="O151" i="2" s="1"/>
  <c r="S151" i="2" s="1"/>
  <c r="Z151" i="2" s="1"/>
  <c r="J112" i="2"/>
  <c r="O112" i="2" s="1"/>
  <c r="S112" i="2" s="1"/>
  <c r="Z112" i="2" s="1"/>
  <c r="J300" i="2"/>
  <c r="O300" i="2" s="1"/>
  <c r="S300" i="2" s="1"/>
  <c r="Z300" i="2" s="1"/>
  <c r="J327" i="2"/>
  <c r="O327" i="2" s="1"/>
  <c r="S327" i="2" s="1"/>
  <c r="Z327" i="2" s="1"/>
  <c r="J201" i="2"/>
  <c r="Q201" i="2" s="1"/>
  <c r="U201" i="2" s="1"/>
  <c r="AB201" i="2" s="1"/>
  <c r="J356" i="2"/>
  <c r="O356" i="2" s="1"/>
  <c r="S356" i="2" s="1"/>
  <c r="Z356" i="2" s="1"/>
  <c r="J388" i="2"/>
  <c r="Q388" i="2" s="1"/>
  <c r="U388" i="2" s="1"/>
  <c r="AB388" i="2" s="1"/>
  <c r="J271" i="2"/>
  <c r="O271" i="2" s="1"/>
  <c r="S271" i="2" s="1"/>
  <c r="Z271" i="2" s="1"/>
  <c r="J88" i="2"/>
  <c r="Q88" i="2" s="1"/>
  <c r="U88" i="2" s="1"/>
  <c r="AB88" i="2" s="1"/>
  <c r="J382" i="2"/>
  <c r="Q382" i="2" s="1"/>
  <c r="U382" i="2" s="1"/>
  <c r="AB382" i="2" s="1"/>
  <c r="J280" i="2"/>
  <c r="O280" i="2" s="1"/>
  <c r="S280" i="2" s="1"/>
  <c r="Z280" i="2" s="1"/>
  <c r="J122" i="2"/>
  <c r="O122" i="2" s="1"/>
  <c r="S122" i="2" s="1"/>
  <c r="Z122" i="2" s="1"/>
  <c r="J256" i="2"/>
  <c r="Q256" i="2" s="1"/>
  <c r="U256" i="2" s="1"/>
  <c r="AB256" i="2" s="1"/>
  <c r="J335" i="2"/>
  <c r="O335" i="2" s="1"/>
  <c r="S335" i="2" s="1"/>
  <c r="Z335" i="2" s="1"/>
  <c r="J46" i="2"/>
  <c r="Q46" i="2" s="1"/>
  <c r="U46" i="2" s="1"/>
  <c r="AB46" i="2" s="1"/>
  <c r="J362" i="2"/>
  <c r="O362" i="2" s="1"/>
  <c r="S362" i="2" s="1"/>
  <c r="Z362" i="2" s="1"/>
  <c r="J228" i="2"/>
  <c r="Q228" i="2" s="1"/>
  <c r="U228" i="2" s="1"/>
  <c r="AB228" i="2" s="1"/>
  <c r="J235" i="2"/>
  <c r="O235" i="2" s="1"/>
  <c r="S235" i="2" s="1"/>
  <c r="Z235" i="2" s="1"/>
  <c r="J370" i="2"/>
  <c r="O370" i="2" s="1"/>
  <c r="S370" i="2" s="1"/>
  <c r="Z370" i="2" s="1"/>
  <c r="J90" i="2"/>
  <c r="O90" i="2" s="1"/>
  <c r="S90" i="2" s="1"/>
  <c r="Z90" i="2" s="1"/>
  <c r="J403" i="2"/>
  <c r="Q403" i="2" s="1"/>
  <c r="U403" i="2" s="1"/>
  <c r="AB403" i="2" s="1"/>
  <c r="J210" i="2"/>
  <c r="Q210" i="2" s="1"/>
  <c r="U210" i="2" s="1"/>
  <c r="AB210" i="2" s="1"/>
  <c r="J349" i="2"/>
  <c r="Q349" i="2" s="1"/>
  <c r="U349" i="2" s="1"/>
  <c r="AB349" i="2" s="1"/>
  <c r="J152" i="2"/>
  <c r="O152" i="2" s="1"/>
  <c r="S152" i="2" s="1"/>
  <c r="Z152" i="2" s="1"/>
  <c r="J345" i="2"/>
  <c r="O345" i="2" s="1"/>
  <c r="S345" i="2" s="1"/>
  <c r="Z345" i="2" s="1"/>
  <c r="J187" i="2"/>
  <c r="Q187" i="2" s="1"/>
  <c r="U187" i="2" s="1"/>
  <c r="AB187" i="2" s="1"/>
  <c r="J186" i="2"/>
  <c r="Q186" i="2" s="1"/>
  <c r="U186" i="2" s="1"/>
  <c r="AB186" i="2" s="1"/>
  <c r="J306" i="2"/>
  <c r="O306" i="2" s="1"/>
  <c r="S306" i="2" s="1"/>
  <c r="Z306" i="2" s="1"/>
  <c r="J237" i="2"/>
  <c r="Q237" i="2" s="1"/>
  <c r="U237" i="2" s="1"/>
  <c r="AB237" i="2" s="1"/>
  <c r="J161" i="2"/>
  <c r="O161" i="2" s="1"/>
  <c r="S161" i="2" s="1"/>
  <c r="Z161" i="2" s="1"/>
  <c r="J114" i="2"/>
  <c r="Q114" i="2" s="1"/>
  <c r="U114" i="2" s="1"/>
  <c r="AB114" i="2" s="1"/>
  <c r="J262" i="2"/>
  <c r="O262" i="2" s="1"/>
  <c r="S262" i="2" s="1"/>
  <c r="Z262" i="2" s="1"/>
  <c r="J146" i="2"/>
  <c r="Q146" i="2" s="1"/>
  <c r="U146" i="2" s="1"/>
  <c r="AB146" i="2" s="1"/>
  <c r="J160" i="2"/>
  <c r="O160" i="2" s="1"/>
  <c r="S160" i="2" s="1"/>
  <c r="Z160" i="2" s="1"/>
  <c r="J113" i="2"/>
  <c r="O113" i="2" s="1"/>
  <c r="S113" i="2" s="1"/>
  <c r="Z113" i="2" s="1"/>
  <c r="J149" i="2"/>
  <c r="O149" i="2" s="1"/>
  <c r="S149" i="2" s="1"/>
  <c r="Z149" i="2" s="1"/>
  <c r="J299" i="2"/>
  <c r="Q299" i="2" s="1"/>
  <c r="U299" i="2" s="1"/>
  <c r="AB299" i="2" s="1"/>
  <c r="J289" i="2"/>
  <c r="Q289" i="2" s="1"/>
  <c r="U289" i="2" s="1"/>
  <c r="AB289" i="2" s="1"/>
  <c r="J325" i="2"/>
  <c r="O325" i="2" s="1"/>
  <c r="S325" i="2" s="1"/>
  <c r="Z325" i="2" s="1"/>
  <c r="J142" i="2"/>
  <c r="O142" i="2" s="1"/>
  <c r="S142" i="2" s="1"/>
  <c r="Z142" i="2" s="1"/>
  <c r="J100" i="2"/>
  <c r="Q100" i="2" s="1"/>
  <c r="U100" i="2" s="1"/>
  <c r="AB100" i="2" s="1"/>
  <c r="J118" i="2"/>
  <c r="O118" i="2" s="1"/>
  <c r="S118" i="2" s="1"/>
  <c r="Z118" i="2" s="1"/>
  <c r="J333" i="2"/>
  <c r="O333" i="2" s="1"/>
  <c r="S333" i="2" s="1"/>
  <c r="Z333" i="2" s="1"/>
  <c r="J366" i="2"/>
  <c r="O366" i="2" s="1"/>
  <c r="S366" i="2" s="1"/>
  <c r="Z366" i="2" s="1"/>
  <c r="J344" i="2"/>
  <c r="Q344" i="2" s="1"/>
  <c r="U344" i="2" s="1"/>
  <c r="AB344" i="2" s="1"/>
  <c r="J157" i="2"/>
  <c r="Q157" i="2" s="1"/>
  <c r="U157" i="2" s="1"/>
  <c r="AB157" i="2" s="1"/>
  <c r="J328" i="2"/>
  <c r="Q328" i="2" s="1"/>
  <c r="U328" i="2" s="1"/>
  <c r="AB328" i="2" s="1"/>
  <c r="J399" i="2"/>
  <c r="Q399" i="2" s="1"/>
  <c r="U399" i="2" s="1"/>
  <c r="AB399" i="2" s="1"/>
  <c r="J83" i="2"/>
  <c r="Q83" i="2" s="1"/>
  <c r="U83" i="2" s="1"/>
  <c r="AB83" i="2" s="1"/>
  <c r="J329" i="2"/>
  <c r="O329" i="2" s="1"/>
  <c r="S329" i="2" s="1"/>
  <c r="Z329" i="2" s="1"/>
  <c r="J341" i="2"/>
  <c r="Q341" i="2" s="1"/>
  <c r="U341" i="2" s="1"/>
  <c r="AB341" i="2" s="1"/>
  <c r="J130" i="2"/>
  <c r="O130" i="2" s="1"/>
  <c r="S130" i="2" s="1"/>
  <c r="Z130" i="2" s="1"/>
  <c r="J197" i="2"/>
  <c r="O197" i="2" s="1"/>
  <c r="S197" i="2" s="1"/>
  <c r="Z197" i="2" s="1"/>
  <c r="J195" i="2"/>
  <c r="Q195" i="2" s="1"/>
  <c r="U195" i="2" s="1"/>
  <c r="AB195" i="2" s="1"/>
  <c r="J276" i="2"/>
  <c r="Q276" i="2" s="1"/>
  <c r="U276" i="2" s="1"/>
  <c r="AB276" i="2" s="1"/>
  <c r="J138" i="2"/>
  <c r="O138" i="2" s="1"/>
  <c r="S138" i="2" s="1"/>
  <c r="Z138" i="2" s="1"/>
  <c r="J355" i="2"/>
  <c r="O355" i="2" s="1"/>
  <c r="S355" i="2" s="1"/>
  <c r="Z355" i="2" s="1"/>
  <c r="J144" i="2"/>
  <c r="O144" i="2" s="1"/>
  <c r="S144" i="2" s="1"/>
  <c r="Z144" i="2" s="1"/>
  <c r="J348" i="2"/>
  <c r="O348" i="2" s="1"/>
  <c r="S348" i="2" s="1"/>
  <c r="Z348" i="2" s="1"/>
  <c r="J175" i="2"/>
  <c r="Q175" i="2" s="1"/>
  <c r="U175" i="2" s="1"/>
  <c r="AB175" i="2" s="1"/>
  <c r="J166" i="2"/>
  <c r="Q166" i="2" s="1"/>
  <c r="U166" i="2" s="1"/>
  <c r="AB166" i="2" s="1"/>
  <c r="J387" i="2"/>
  <c r="O387" i="2" s="1"/>
  <c r="S387" i="2" s="1"/>
  <c r="Z387" i="2" s="1"/>
  <c r="J229" i="2"/>
  <c r="Q229" i="2" s="1"/>
  <c r="U229" i="2" s="1"/>
  <c r="AB229" i="2" s="1"/>
  <c r="J132" i="2"/>
  <c r="Q132" i="2" s="1"/>
  <c r="U132" i="2" s="1"/>
  <c r="AB132" i="2" s="1"/>
  <c r="J233" i="2"/>
  <c r="Q233" i="2" s="1"/>
  <c r="U233" i="2" s="1"/>
  <c r="AB233" i="2" s="1"/>
  <c r="J202" i="2"/>
  <c r="Q202" i="2" s="1"/>
  <c r="U202" i="2" s="1"/>
  <c r="AB202" i="2" s="1"/>
  <c r="J154" i="2"/>
  <c r="O154" i="2" s="1"/>
  <c r="S154" i="2" s="1"/>
  <c r="Z154" i="2" s="1"/>
  <c r="J53" i="2"/>
  <c r="Q53" i="2" s="1"/>
  <c r="U53" i="2" s="1"/>
  <c r="AB53" i="2" s="1"/>
  <c r="J298" i="2"/>
  <c r="Q298" i="2" s="1"/>
  <c r="U298" i="2" s="1"/>
  <c r="AB298" i="2" s="1"/>
  <c r="J321" i="2"/>
  <c r="Q321" i="2" s="1"/>
  <c r="U321" i="2" s="1"/>
  <c r="AB321" i="2" s="1"/>
  <c r="J249" i="2"/>
  <c r="Q249" i="2" s="1"/>
  <c r="U249" i="2" s="1"/>
  <c r="AB249" i="2" s="1"/>
  <c r="J397" i="2"/>
  <c r="O397" i="2" s="1"/>
  <c r="S397" i="2" s="1"/>
  <c r="Z397" i="2" s="1"/>
  <c r="J380" i="2"/>
  <c r="O380" i="2" s="1"/>
  <c r="S380" i="2" s="1"/>
  <c r="Z380" i="2" s="1"/>
  <c r="J311" i="2"/>
  <c r="Q311" i="2" s="1"/>
  <c r="U311" i="2" s="1"/>
  <c r="AB311" i="2" s="1"/>
  <c r="J226" i="2"/>
  <c r="Q226" i="2" s="1"/>
  <c r="U226" i="2" s="1"/>
  <c r="AB226" i="2" s="1"/>
  <c r="J293" i="2"/>
  <c r="O293" i="2" s="1"/>
  <c r="S293" i="2" s="1"/>
  <c r="Z293" i="2" s="1"/>
  <c r="J322" i="2"/>
  <c r="O322" i="2" s="1"/>
  <c r="S322" i="2" s="1"/>
  <c r="Z322" i="2" s="1"/>
  <c r="J347" i="2"/>
  <c r="Q347" i="2" s="1"/>
  <c r="U347" i="2" s="1"/>
  <c r="AB347" i="2" s="1"/>
  <c r="J401" i="2"/>
  <c r="Q401" i="2" s="1"/>
  <c r="U401" i="2" s="1"/>
  <c r="AB401" i="2" s="1"/>
  <c r="J150" i="2"/>
  <c r="O150" i="2" s="1"/>
  <c r="S150" i="2" s="1"/>
  <c r="Z150" i="2" s="1"/>
  <c r="Q39" i="2"/>
  <c r="R39" i="2" s="1"/>
  <c r="C38" i="1" s="1"/>
  <c r="T23" i="2"/>
  <c r="C37" i="1" s="1"/>
  <c r="Q37" i="2"/>
  <c r="R37" i="2" s="1"/>
  <c r="C34" i="1" s="1"/>
  <c r="T21" i="2"/>
  <c r="C33" i="1" s="1"/>
  <c r="Q64" i="2"/>
  <c r="U64" i="2" s="1"/>
  <c r="AB64" i="2" s="1"/>
  <c r="O351" i="2" l="1"/>
  <c r="S351" i="2" s="1"/>
  <c r="Z351" i="2" s="1"/>
  <c r="Q89" i="2"/>
  <c r="U89" i="2" s="1"/>
  <c r="AB89" i="2" s="1"/>
  <c r="AH89" i="2" s="1"/>
  <c r="O81" i="2"/>
  <c r="S81" i="2" s="1"/>
  <c r="Z81" i="2" s="1"/>
  <c r="Q115" i="2"/>
  <c r="U115" i="2" s="1"/>
  <c r="AB115" i="2" s="1"/>
  <c r="O196" i="2"/>
  <c r="S196" i="2" s="1"/>
  <c r="Z196" i="2" s="1"/>
  <c r="AH196" i="2" s="1"/>
  <c r="Q55" i="2"/>
  <c r="U55" i="2" s="1"/>
  <c r="AB55" i="2" s="1"/>
  <c r="AH55" i="2" s="1"/>
  <c r="O386" i="2"/>
  <c r="S386" i="2" s="1"/>
  <c r="Z386" i="2" s="1"/>
  <c r="AH386" i="2" s="1"/>
  <c r="Q308" i="2"/>
  <c r="U308" i="2" s="1"/>
  <c r="AB308" i="2" s="1"/>
  <c r="AH308" i="2" s="1"/>
  <c r="O206" i="2"/>
  <c r="S206" i="2" s="1"/>
  <c r="Z206" i="2" s="1"/>
  <c r="AH206" i="2" s="1"/>
  <c r="O104" i="2"/>
  <c r="S104" i="2" s="1"/>
  <c r="Z104" i="2" s="1"/>
  <c r="AH104" i="2" s="1"/>
  <c r="Q133" i="2"/>
  <c r="U133" i="2" s="1"/>
  <c r="AB133" i="2" s="1"/>
  <c r="AH133" i="2" s="1"/>
  <c r="O406" i="2"/>
  <c r="S406" i="2" s="1"/>
  <c r="Z406" i="2" s="1"/>
  <c r="AH406" i="2" s="1"/>
  <c r="O105" i="2"/>
  <c r="S105" i="2" s="1"/>
  <c r="Z105" i="2" s="1"/>
  <c r="AH105" i="2" s="1"/>
  <c r="O218" i="2"/>
  <c r="S218" i="2" s="1"/>
  <c r="Z218" i="2" s="1"/>
  <c r="AH218" i="2" s="1"/>
  <c r="Q211" i="2"/>
  <c r="U211" i="2" s="1"/>
  <c r="AB211" i="2" s="1"/>
  <c r="AH211" i="2" s="1"/>
  <c r="O45" i="2"/>
  <c r="S45" i="2" s="1"/>
  <c r="Z45" i="2" s="1"/>
  <c r="AH45" i="2" s="1"/>
  <c r="O185" i="2"/>
  <c r="S185" i="2" s="1"/>
  <c r="Z185" i="2" s="1"/>
  <c r="AH185" i="2" s="1"/>
  <c r="Q208" i="2"/>
  <c r="U208" i="2" s="1"/>
  <c r="AB208" i="2" s="1"/>
  <c r="AH208" i="2" s="1"/>
  <c r="O95" i="2"/>
  <c r="S95" i="2" s="1"/>
  <c r="Z95" i="2" s="1"/>
  <c r="AH95" i="2" s="1"/>
  <c r="Q316" i="2"/>
  <c r="U316" i="2" s="1"/>
  <c r="AB316" i="2" s="1"/>
  <c r="AH316" i="2" s="1"/>
  <c r="Q315" i="2"/>
  <c r="U315" i="2" s="1"/>
  <c r="AB315" i="2" s="1"/>
  <c r="AH315" i="2" s="1"/>
  <c r="Q294" i="2"/>
  <c r="U294" i="2" s="1"/>
  <c r="AB294" i="2" s="1"/>
  <c r="AH294" i="2" s="1"/>
  <c r="Q69" i="2"/>
  <c r="U69" i="2" s="1"/>
  <c r="AB69" i="2" s="1"/>
  <c r="AH69" i="2" s="1"/>
  <c r="Q343" i="2"/>
  <c r="U343" i="2" s="1"/>
  <c r="AB343" i="2" s="1"/>
  <c r="AH343" i="2" s="1"/>
  <c r="Q70" i="2"/>
  <c r="U70" i="2" s="1"/>
  <c r="AB70" i="2" s="1"/>
  <c r="AH70" i="2" s="1"/>
  <c r="Q260" i="2"/>
  <c r="U260" i="2" s="1"/>
  <c r="AB260" i="2" s="1"/>
  <c r="AH260" i="2" s="1"/>
  <c r="O292" i="2"/>
  <c r="S292" i="2" s="1"/>
  <c r="Z292" i="2" s="1"/>
  <c r="AH292" i="2" s="1"/>
  <c r="O381" i="2"/>
  <c r="S381" i="2" s="1"/>
  <c r="Z381" i="2" s="1"/>
  <c r="AH381" i="2" s="1"/>
  <c r="O236" i="2"/>
  <c r="S236" i="2" s="1"/>
  <c r="Z236" i="2" s="1"/>
  <c r="AH236" i="2" s="1"/>
  <c r="O68" i="2"/>
  <c r="S68" i="2" s="1"/>
  <c r="Z68" i="2" s="1"/>
  <c r="AH68" i="2" s="1"/>
  <c r="Q191" i="2"/>
  <c r="U191" i="2" s="1"/>
  <c r="AB191" i="2" s="1"/>
  <c r="AH191" i="2" s="1"/>
  <c r="Q106" i="2"/>
  <c r="U106" i="2" s="1"/>
  <c r="AB106" i="2" s="1"/>
  <c r="AH106" i="2" s="1"/>
  <c r="Q158" i="2"/>
  <c r="U158" i="2" s="1"/>
  <c r="AB158" i="2" s="1"/>
  <c r="AH158" i="2" s="1"/>
  <c r="Q174" i="2"/>
  <c r="U174" i="2" s="1"/>
  <c r="AB174" i="2" s="1"/>
  <c r="AH174" i="2" s="1"/>
  <c r="Q78" i="2"/>
  <c r="U78" i="2" s="1"/>
  <c r="AB78" i="2" s="1"/>
  <c r="AH78" i="2" s="1"/>
  <c r="Q75" i="2"/>
  <c r="U75" i="2" s="1"/>
  <c r="AB75" i="2" s="1"/>
  <c r="AH75" i="2" s="1"/>
  <c r="O212" i="2"/>
  <c r="S212" i="2" s="1"/>
  <c r="Z212" i="2" s="1"/>
  <c r="AH212" i="2" s="1"/>
  <c r="Q124" i="2"/>
  <c r="U124" i="2" s="1"/>
  <c r="AB124" i="2" s="1"/>
  <c r="AH124" i="2" s="1"/>
  <c r="Q273" i="2"/>
  <c r="U273" i="2" s="1"/>
  <c r="AB273" i="2" s="1"/>
  <c r="AH273" i="2" s="1"/>
  <c r="O222" i="2"/>
  <c r="S222" i="2" s="1"/>
  <c r="Z222" i="2" s="1"/>
  <c r="AH222" i="2" s="1"/>
  <c r="Q391" i="2"/>
  <c r="U391" i="2" s="1"/>
  <c r="AB391" i="2" s="1"/>
  <c r="AH391" i="2" s="1"/>
  <c r="O237" i="2"/>
  <c r="S237" i="2" s="1"/>
  <c r="Z237" i="2" s="1"/>
  <c r="AH237" i="2" s="1"/>
  <c r="Q230" i="2"/>
  <c r="U230" i="2" s="1"/>
  <c r="AB230" i="2" s="1"/>
  <c r="AH230" i="2" s="1"/>
  <c r="O181" i="2"/>
  <c r="S181" i="2" s="1"/>
  <c r="Z181" i="2" s="1"/>
  <c r="AH181" i="2" s="1"/>
  <c r="Q61" i="2"/>
  <c r="U61" i="2" s="1"/>
  <c r="AB61" i="2" s="1"/>
  <c r="AH61" i="2" s="1"/>
  <c r="O120" i="2"/>
  <c r="S120" i="2" s="1"/>
  <c r="Z120" i="2" s="1"/>
  <c r="AH120" i="2" s="1"/>
  <c r="O137" i="2"/>
  <c r="S137" i="2" s="1"/>
  <c r="Z137" i="2" s="1"/>
  <c r="AH137" i="2" s="1"/>
  <c r="Q242" i="2"/>
  <c r="U242" i="2" s="1"/>
  <c r="AB242" i="2" s="1"/>
  <c r="AH242" i="2" s="1"/>
  <c r="O402" i="2"/>
  <c r="S402" i="2" s="1"/>
  <c r="Z402" i="2" s="1"/>
  <c r="AH402" i="2" s="1"/>
  <c r="O93" i="2"/>
  <c r="S93" i="2" s="1"/>
  <c r="Z93" i="2" s="1"/>
  <c r="AH93" i="2" s="1"/>
  <c r="Q306" i="2"/>
  <c r="U306" i="2" s="1"/>
  <c r="AB306" i="2" s="1"/>
  <c r="AH306" i="2" s="1"/>
  <c r="Q279" i="2"/>
  <c r="U279" i="2" s="1"/>
  <c r="AB279" i="2" s="1"/>
  <c r="AH279" i="2" s="1"/>
  <c r="Q290" i="2"/>
  <c r="U290" i="2" s="1"/>
  <c r="AB290" i="2" s="1"/>
  <c r="AH290" i="2" s="1"/>
  <c r="Q163" i="2"/>
  <c r="U163" i="2" s="1"/>
  <c r="AB163" i="2" s="1"/>
  <c r="AH163" i="2" s="1"/>
  <c r="Q162" i="2"/>
  <c r="U162" i="2" s="1"/>
  <c r="AB162" i="2" s="1"/>
  <c r="AH162" i="2" s="1"/>
  <c r="O359" i="2"/>
  <c r="S359" i="2" s="1"/>
  <c r="Z359" i="2" s="1"/>
  <c r="AH359" i="2" s="1"/>
  <c r="O52" i="2"/>
  <c r="S52" i="2" s="1"/>
  <c r="Z52" i="2" s="1"/>
  <c r="AH52" i="2" s="1"/>
  <c r="O140" i="2"/>
  <c r="S140" i="2" s="1"/>
  <c r="Z140" i="2" s="1"/>
  <c r="AH140" i="2" s="1"/>
  <c r="O239" i="2"/>
  <c r="S239" i="2" s="1"/>
  <c r="Z239" i="2" s="1"/>
  <c r="AH239" i="2" s="1"/>
  <c r="Q327" i="2"/>
  <c r="U327" i="2" s="1"/>
  <c r="AB327" i="2" s="1"/>
  <c r="AH327" i="2" s="1"/>
  <c r="Q339" i="2"/>
  <c r="U339" i="2" s="1"/>
  <c r="AB339" i="2" s="1"/>
  <c r="AH339" i="2" s="1"/>
  <c r="Q66" i="2"/>
  <c r="U66" i="2" s="1"/>
  <c r="AB66" i="2" s="1"/>
  <c r="AH66" i="2" s="1"/>
  <c r="Q47" i="2"/>
  <c r="U47" i="2" s="1"/>
  <c r="AB47" i="2" s="1"/>
  <c r="AH47" i="2" s="1"/>
  <c r="O338" i="2"/>
  <c r="S338" i="2" s="1"/>
  <c r="Z338" i="2" s="1"/>
  <c r="AH338" i="2" s="1"/>
  <c r="O312" i="2"/>
  <c r="S312" i="2" s="1"/>
  <c r="Z312" i="2" s="1"/>
  <c r="AH312" i="2" s="1"/>
  <c r="O117" i="2"/>
  <c r="S117" i="2" s="1"/>
  <c r="Z117" i="2" s="1"/>
  <c r="AH117" i="2" s="1"/>
  <c r="O240" i="2"/>
  <c r="S240" i="2" s="1"/>
  <c r="Z240" i="2" s="1"/>
  <c r="AH240" i="2" s="1"/>
  <c r="Q277" i="2"/>
  <c r="U277" i="2" s="1"/>
  <c r="AB277" i="2" s="1"/>
  <c r="AH277" i="2" s="1"/>
  <c r="Q109" i="2"/>
  <c r="U109" i="2" s="1"/>
  <c r="AB109" i="2" s="1"/>
  <c r="AH109" i="2" s="1"/>
  <c r="Q71" i="2"/>
  <c r="U71" i="2" s="1"/>
  <c r="AB71" i="2" s="1"/>
  <c r="AH71" i="2" s="1"/>
  <c r="Q355" i="2"/>
  <c r="U355" i="2" s="1"/>
  <c r="AB355" i="2" s="1"/>
  <c r="AH355" i="2" s="1"/>
  <c r="O324" i="2"/>
  <c r="S324" i="2" s="1"/>
  <c r="Z324" i="2" s="1"/>
  <c r="AH324" i="2" s="1"/>
  <c r="O254" i="2"/>
  <c r="S254" i="2" s="1"/>
  <c r="Z254" i="2" s="1"/>
  <c r="AH254" i="2" s="1"/>
  <c r="Q274" i="2"/>
  <c r="U274" i="2" s="1"/>
  <c r="AB274" i="2" s="1"/>
  <c r="AH274" i="2" s="1"/>
  <c r="Q151" i="2"/>
  <c r="U151" i="2" s="1"/>
  <c r="AB151" i="2" s="1"/>
  <c r="AH151" i="2" s="1"/>
  <c r="O205" i="2"/>
  <c r="S205" i="2" s="1"/>
  <c r="Z205" i="2" s="1"/>
  <c r="AH205" i="2" s="1"/>
  <c r="O100" i="2"/>
  <c r="S100" i="2" s="1"/>
  <c r="Z100" i="2" s="1"/>
  <c r="AH100" i="2" s="1"/>
  <c r="O367" i="2"/>
  <c r="S367" i="2" s="1"/>
  <c r="Z367" i="2" s="1"/>
  <c r="AH367" i="2" s="1"/>
  <c r="Q304" i="2"/>
  <c r="U304" i="2" s="1"/>
  <c r="AB304" i="2" s="1"/>
  <c r="AH304" i="2" s="1"/>
  <c r="O267" i="2"/>
  <c r="S267" i="2" s="1"/>
  <c r="Z267" i="2" s="1"/>
  <c r="AH267" i="2" s="1"/>
  <c r="O281" i="2"/>
  <c r="S281" i="2" s="1"/>
  <c r="Z281" i="2" s="1"/>
  <c r="AH281" i="2" s="1"/>
  <c r="Q287" i="2"/>
  <c r="U287" i="2" s="1"/>
  <c r="AB287" i="2" s="1"/>
  <c r="AH287" i="2" s="1"/>
  <c r="O371" i="2"/>
  <c r="S371" i="2" s="1"/>
  <c r="Z371" i="2" s="1"/>
  <c r="AH371" i="2" s="1"/>
  <c r="O169" i="2"/>
  <c r="S169" i="2" s="1"/>
  <c r="Z169" i="2" s="1"/>
  <c r="AH169" i="2" s="1"/>
  <c r="O344" i="2"/>
  <c r="S344" i="2" s="1"/>
  <c r="Z344" i="2" s="1"/>
  <c r="AH344" i="2" s="1"/>
  <c r="Q107" i="2"/>
  <c r="U107" i="2" s="1"/>
  <c r="AB107" i="2" s="1"/>
  <c r="AH107" i="2" s="1"/>
  <c r="Q176" i="2"/>
  <c r="U176" i="2" s="1"/>
  <c r="AB176" i="2" s="1"/>
  <c r="AH176" i="2" s="1"/>
  <c r="Q278" i="2"/>
  <c r="U278" i="2" s="1"/>
  <c r="AB278" i="2" s="1"/>
  <c r="AH278" i="2" s="1"/>
  <c r="Q90" i="2"/>
  <c r="U90" i="2" s="1"/>
  <c r="AB90" i="2" s="1"/>
  <c r="AH90" i="2" s="1"/>
  <c r="Q128" i="2"/>
  <c r="U128" i="2" s="1"/>
  <c r="AB128" i="2" s="1"/>
  <c r="AH128" i="2" s="1"/>
  <c r="O303" i="2"/>
  <c r="S303" i="2" s="1"/>
  <c r="Z303" i="2" s="1"/>
  <c r="AH303" i="2" s="1"/>
  <c r="Q284" i="2"/>
  <c r="U284" i="2" s="1"/>
  <c r="AB284" i="2" s="1"/>
  <c r="AH284" i="2" s="1"/>
  <c r="Q342" i="2"/>
  <c r="U342" i="2" s="1"/>
  <c r="AB342" i="2" s="1"/>
  <c r="AH342" i="2" s="1"/>
  <c r="O385" i="2"/>
  <c r="S385" i="2" s="1"/>
  <c r="Z385" i="2" s="1"/>
  <c r="AH385" i="2" s="1"/>
  <c r="Q87" i="2"/>
  <c r="U87" i="2" s="1"/>
  <c r="AB87" i="2" s="1"/>
  <c r="AH87" i="2" s="1"/>
  <c r="O265" i="2"/>
  <c r="S265" i="2" s="1"/>
  <c r="Z265" i="2" s="1"/>
  <c r="AH265" i="2" s="1"/>
  <c r="O389" i="2"/>
  <c r="S389" i="2" s="1"/>
  <c r="Z389" i="2" s="1"/>
  <c r="AH389" i="2" s="1"/>
  <c r="O283" i="2"/>
  <c r="S283" i="2" s="1"/>
  <c r="Z283" i="2" s="1"/>
  <c r="AH283" i="2" s="1"/>
  <c r="Q179" i="2"/>
  <c r="U179" i="2" s="1"/>
  <c r="AB179" i="2" s="1"/>
  <c r="AH179" i="2" s="1"/>
  <c r="Q126" i="2"/>
  <c r="U126" i="2" s="1"/>
  <c r="AB126" i="2" s="1"/>
  <c r="AH126" i="2" s="1"/>
  <c r="O282" i="2"/>
  <c r="S282" i="2" s="1"/>
  <c r="Z282" i="2" s="1"/>
  <c r="AH282" i="2" s="1"/>
  <c r="Q330" i="2"/>
  <c r="U330" i="2" s="1"/>
  <c r="AB330" i="2" s="1"/>
  <c r="AH330" i="2" s="1"/>
  <c r="O148" i="2"/>
  <c r="S148" i="2" s="1"/>
  <c r="Z148" i="2" s="1"/>
  <c r="AH148" i="2" s="1"/>
  <c r="O307" i="2"/>
  <c r="S307" i="2" s="1"/>
  <c r="Z307" i="2" s="1"/>
  <c r="AH307" i="2" s="1"/>
  <c r="Q94" i="2"/>
  <c r="U94" i="2" s="1"/>
  <c r="AB94" i="2" s="1"/>
  <c r="AH94" i="2" s="1"/>
  <c r="Q301" i="2"/>
  <c r="U301" i="2" s="1"/>
  <c r="AB301" i="2" s="1"/>
  <c r="AH301" i="2" s="1"/>
  <c r="Q122" i="2"/>
  <c r="U122" i="2" s="1"/>
  <c r="AB122" i="2" s="1"/>
  <c r="AH122" i="2" s="1"/>
  <c r="O305" i="2"/>
  <c r="S305" i="2" s="1"/>
  <c r="Z305" i="2" s="1"/>
  <c r="AH305" i="2" s="1"/>
  <c r="O49" i="2"/>
  <c r="S49" i="2" s="1"/>
  <c r="Z49" i="2" s="1"/>
  <c r="AH49" i="2" s="1"/>
  <c r="O246" i="2"/>
  <c r="S246" i="2" s="1"/>
  <c r="Z246" i="2" s="1"/>
  <c r="AH246" i="2" s="1"/>
  <c r="O82" i="2"/>
  <c r="S82" i="2" s="1"/>
  <c r="Z82" i="2" s="1"/>
  <c r="AH82" i="2" s="1"/>
  <c r="Q354" i="2"/>
  <c r="U354" i="2" s="1"/>
  <c r="AB354" i="2" s="1"/>
  <c r="AH354" i="2" s="1"/>
  <c r="O269" i="2"/>
  <c r="S269" i="2" s="1"/>
  <c r="Z269" i="2" s="1"/>
  <c r="AH269" i="2" s="1"/>
  <c r="Q380" i="2"/>
  <c r="U380" i="2" s="1"/>
  <c r="AB380" i="2" s="1"/>
  <c r="AH380" i="2" s="1"/>
  <c r="O334" i="2"/>
  <c r="S334" i="2" s="1"/>
  <c r="Z334" i="2" s="1"/>
  <c r="AH334" i="2" s="1"/>
  <c r="O207" i="2"/>
  <c r="S207" i="2" s="1"/>
  <c r="Z207" i="2" s="1"/>
  <c r="AH207" i="2" s="1"/>
  <c r="O238" i="2"/>
  <c r="S238" i="2" s="1"/>
  <c r="Z238" i="2" s="1"/>
  <c r="AH238" i="2" s="1"/>
  <c r="O299" i="2"/>
  <c r="S299" i="2" s="1"/>
  <c r="Z299" i="2" s="1"/>
  <c r="AH299" i="2" s="1"/>
  <c r="O256" i="2"/>
  <c r="S256" i="2" s="1"/>
  <c r="Z256" i="2" s="1"/>
  <c r="AH256" i="2" s="1"/>
  <c r="O219" i="2"/>
  <c r="S219" i="2" s="1"/>
  <c r="Z219" i="2" s="1"/>
  <c r="AH219" i="2" s="1"/>
  <c r="Q272" i="2"/>
  <c r="U272" i="2" s="1"/>
  <c r="AB272" i="2" s="1"/>
  <c r="AH272" i="2" s="1"/>
  <c r="O340" i="2"/>
  <c r="S340" i="2" s="1"/>
  <c r="Z340" i="2" s="1"/>
  <c r="AH340" i="2" s="1"/>
  <c r="Q57" i="2"/>
  <c r="U57" i="2" s="1"/>
  <c r="AB57" i="2" s="1"/>
  <c r="AH57" i="2" s="1"/>
  <c r="O248" i="2"/>
  <c r="S248" i="2" s="1"/>
  <c r="Z248" i="2" s="1"/>
  <c r="AH248" i="2" s="1"/>
  <c r="Q405" i="2"/>
  <c r="U405" i="2" s="1"/>
  <c r="AB405" i="2" s="1"/>
  <c r="AH405" i="2" s="1"/>
  <c r="O210" i="2"/>
  <c r="S210" i="2" s="1"/>
  <c r="Z210" i="2" s="1"/>
  <c r="AH210" i="2" s="1"/>
  <c r="Q375" i="2"/>
  <c r="U375" i="2" s="1"/>
  <c r="AB375" i="2" s="1"/>
  <c r="AH375" i="2" s="1"/>
  <c r="O233" i="2"/>
  <c r="S233" i="2" s="1"/>
  <c r="Z233" i="2" s="1"/>
  <c r="AH233" i="2" s="1"/>
  <c r="Q72" i="2"/>
  <c r="U72" i="2" s="1"/>
  <c r="AB72" i="2" s="1"/>
  <c r="AH72" i="2" s="1"/>
  <c r="Q149" i="2"/>
  <c r="U149" i="2" s="1"/>
  <c r="AB149" i="2" s="1"/>
  <c r="AH149" i="2" s="1"/>
  <c r="O403" i="2"/>
  <c r="S403" i="2" s="1"/>
  <c r="Z403" i="2" s="1"/>
  <c r="AH403" i="2" s="1"/>
  <c r="O201" i="2"/>
  <c r="S201" i="2" s="1"/>
  <c r="Z201" i="2" s="1"/>
  <c r="AH201" i="2" s="1"/>
  <c r="Q54" i="2"/>
  <c r="U54" i="2" s="1"/>
  <c r="AB54" i="2" s="1"/>
  <c r="AH54" i="2" s="1"/>
  <c r="Q142" i="2"/>
  <c r="U142" i="2" s="1"/>
  <c r="AB142" i="2" s="1"/>
  <c r="AH142" i="2" s="1"/>
  <c r="Q98" i="2"/>
  <c r="U98" i="2" s="1"/>
  <c r="AB98" i="2" s="1"/>
  <c r="AH98" i="2" s="1"/>
  <c r="Q119" i="2"/>
  <c r="U119" i="2" s="1"/>
  <c r="AB119" i="2" s="1"/>
  <c r="AH119" i="2" s="1"/>
  <c r="O245" i="2"/>
  <c r="S245" i="2" s="1"/>
  <c r="Z245" i="2" s="1"/>
  <c r="AH245" i="2" s="1"/>
  <c r="Q213" i="2"/>
  <c r="U213" i="2" s="1"/>
  <c r="AB213" i="2" s="1"/>
  <c r="AH213" i="2" s="1"/>
  <c r="O232" i="2"/>
  <c r="S232" i="2" s="1"/>
  <c r="Z232" i="2" s="1"/>
  <c r="AH232" i="2" s="1"/>
  <c r="O302" i="2"/>
  <c r="S302" i="2" s="1"/>
  <c r="Z302" i="2" s="1"/>
  <c r="AH302" i="2" s="1"/>
  <c r="O192" i="2"/>
  <c r="S192" i="2" s="1"/>
  <c r="Z192" i="2" s="1"/>
  <c r="AH192" i="2" s="1"/>
  <c r="Q65" i="2"/>
  <c r="U65" i="2" s="1"/>
  <c r="AB65" i="2" s="1"/>
  <c r="AH65" i="2" s="1"/>
  <c r="O408" i="2"/>
  <c r="S408" i="2" s="1"/>
  <c r="Z408" i="2" s="1"/>
  <c r="AH408" i="2" s="1"/>
  <c r="Q59" i="2"/>
  <c r="U59" i="2" s="1"/>
  <c r="AB59" i="2" s="1"/>
  <c r="AH59" i="2" s="1"/>
  <c r="Q50" i="2"/>
  <c r="U50" i="2" s="1"/>
  <c r="AB50" i="2" s="1"/>
  <c r="AH50" i="2" s="1"/>
  <c r="O243" i="2"/>
  <c r="S243" i="2" s="1"/>
  <c r="Z243" i="2" s="1"/>
  <c r="AH243" i="2" s="1"/>
  <c r="Q244" i="2"/>
  <c r="U244" i="2" s="1"/>
  <c r="AB244" i="2" s="1"/>
  <c r="AH244" i="2" s="1"/>
  <c r="O311" i="2"/>
  <c r="S311" i="2" s="1"/>
  <c r="Z311" i="2" s="1"/>
  <c r="AH311" i="2" s="1"/>
  <c r="Q255" i="2"/>
  <c r="U255" i="2" s="1"/>
  <c r="AB255" i="2" s="1"/>
  <c r="AH255" i="2" s="1"/>
  <c r="O353" i="2"/>
  <c r="S353" i="2" s="1"/>
  <c r="Z353" i="2" s="1"/>
  <c r="AH353" i="2" s="1"/>
  <c r="O349" i="2"/>
  <c r="S349" i="2" s="1"/>
  <c r="Z349" i="2" s="1"/>
  <c r="AH349" i="2" s="1"/>
  <c r="Q352" i="2"/>
  <c r="U352" i="2" s="1"/>
  <c r="AB352" i="2" s="1"/>
  <c r="AH352" i="2" s="1"/>
  <c r="O357" i="2"/>
  <c r="S357" i="2" s="1"/>
  <c r="Z357" i="2" s="1"/>
  <c r="AH357" i="2" s="1"/>
  <c r="O156" i="2"/>
  <c r="S156" i="2" s="1"/>
  <c r="Z156" i="2" s="1"/>
  <c r="AH156" i="2" s="1"/>
  <c r="O214" i="2"/>
  <c r="S214" i="2" s="1"/>
  <c r="Z214" i="2" s="1"/>
  <c r="AH214" i="2" s="1"/>
  <c r="Q145" i="2"/>
  <c r="U145" i="2" s="1"/>
  <c r="AB145" i="2" s="1"/>
  <c r="AH145" i="2" s="1"/>
  <c r="Q336" i="2"/>
  <c r="U336" i="2" s="1"/>
  <c r="AB336" i="2" s="1"/>
  <c r="AH336" i="2" s="1"/>
  <c r="O157" i="2"/>
  <c r="S157" i="2" s="1"/>
  <c r="Z157" i="2" s="1"/>
  <c r="AH157" i="2" s="1"/>
  <c r="Q376" i="2"/>
  <c r="U376" i="2" s="1"/>
  <c r="AB376" i="2" s="1"/>
  <c r="AH376" i="2" s="1"/>
  <c r="Q409" i="2"/>
  <c r="U409" i="2" s="1"/>
  <c r="AB409" i="2" s="1"/>
  <c r="AH409" i="2" s="1"/>
  <c r="O177" i="2"/>
  <c r="S177" i="2" s="1"/>
  <c r="Z177" i="2" s="1"/>
  <c r="AH177" i="2" s="1"/>
  <c r="Q215" i="2"/>
  <c r="U215" i="2" s="1"/>
  <c r="AB215" i="2" s="1"/>
  <c r="AH215" i="2" s="1"/>
  <c r="Q394" i="2"/>
  <c r="U394" i="2" s="1"/>
  <c r="AB394" i="2" s="1"/>
  <c r="AH394" i="2" s="1"/>
  <c r="O323" i="2"/>
  <c r="S323" i="2" s="1"/>
  <c r="Z323" i="2" s="1"/>
  <c r="AH323" i="2" s="1"/>
  <c r="Q204" i="2"/>
  <c r="U204" i="2" s="1"/>
  <c r="AB204" i="2" s="1"/>
  <c r="AH204" i="2" s="1"/>
  <c r="Q313" i="2"/>
  <c r="U313" i="2" s="1"/>
  <c r="AB313" i="2" s="1"/>
  <c r="AH313" i="2" s="1"/>
  <c r="O165" i="2"/>
  <c r="S165" i="2" s="1"/>
  <c r="Z165" i="2" s="1"/>
  <c r="AH165" i="2" s="1"/>
  <c r="O202" i="2"/>
  <c r="S202" i="2" s="1"/>
  <c r="Z202" i="2" s="1"/>
  <c r="AH202" i="2" s="1"/>
  <c r="Q92" i="2"/>
  <c r="U92" i="2" s="1"/>
  <c r="AB92" i="2" s="1"/>
  <c r="AH92" i="2" s="1"/>
  <c r="O195" i="2"/>
  <c r="S195" i="2" s="1"/>
  <c r="Z195" i="2" s="1"/>
  <c r="AH195" i="2" s="1"/>
  <c r="Q58" i="2"/>
  <c r="U58" i="2" s="1"/>
  <c r="AB58" i="2" s="1"/>
  <c r="AH58" i="2" s="1"/>
  <c r="Q134" i="2"/>
  <c r="U134" i="2" s="1"/>
  <c r="AB134" i="2" s="1"/>
  <c r="AH134" i="2" s="1"/>
  <c r="Q116" i="2"/>
  <c r="U116" i="2" s="1"/>
  <c r="AB116" i="2" s="1"/>
  <c r="AH116" i="2" s="1"/>
  <c r="O263" i="2"/>
  <c r="S263" i="2" s="1"/>
  <c r="Z263" i="2" s="1"/>
  <c r="AH263" i="2" s="1"/>
  <c r="O318" i="2"/>
  <c r="S318" i="2" s="1"/>
  <c r="Z318" i="2" s="1"/>
  <c r="AH318" i="2" s="1"/>
  <c r="Q199" i="2"/>
  <c r="U199" i="2" s="1"/>
  <c r="AB199" i="2" s="1"/>
  <c r="AH199" i="2" s="1"/>
  <c r="Q127" i="2"/>
  <c r="U127" i="2" s="1"/>
  <c r="AB127" i="2" s="1"/>
  <c r="AH127" i="2" s="1"/>
  <c r="Q172" i="2"/>
  <c r="U172" i="2" s="1"/>
  <c r="AB172" i="2" s="1"/>
  <c r="AH172" i="2" s="1"/>
  <c r="O347" i="2"/>
  <c r="S347" i="2" s="1"/>
  <c r="Z347" i="2" s="1"/>
  <c r="AH347" i="2" s="1"/>
  <c r="O298" i="2"/>
  <c r="S298" i="2" s="1"/>
  <c r="Z298" i="2" s="1"/>
  <c r="AH298" i="2" s="1"/>
  <c r="O166" i="2"/>
  <c r="S166" i="2" s="1"/>
  <c r="Z166" i="2" s="1"/>
  <c r="AH166" i="2" s="1"/>
  <c r="Q197" i="2"/>
  <c r="U197" i="2" s="1"/>
  <c r="AB197" i="2" s="1"/>
  <c r="AH197" i="2" s="1"/>
  <c r="O241" i="2"/>
  <c r="S241" i="2" s="1"/>
  <c r="Z241" i="2" s="1"/>
  <c r="AH241" i="2" s="1"/>
  <c r="Q384" i="2"/>
  <c r="U384" i="2" s="1"/>
  <c r="AB384" i="2" s="1"/>
  <c r="AH384" i="2" s="1"/>
  <c r="O247" i="2"/>
  <c r="S247" i="2" s="1"/>
  <c r="Z247" i="2" s="1"/>
  <c r="AH247" i="2" s="1"/>
  <c r="O146" i="2"/>
  <c r="S146" i="2" s="1"/>
  <c r="Z146" i="2" s="1"/>
  <c r="AH146" i="2" s="1"/>
  <c r="Q345" i="2"/>
  <c r="U345" i="2" s="1"/>
  <c r="AB345" i="2" s="1"/>
  <c r="AH345" i="2" s="1"/>
  <c r="O88" i="2"/>
  <c r="S88" i="2" s="1"/>
  <c r="Z88" i="2" s="1"/>
  <c r="AH88" i="2" s="1"/>
  <c r="Q112" i="2"/>
  <c r="U112" i="2" s="1"/>
  <c r="AB112" i="2" s="1"/>
  <c r="AH112" i="2" s="1"/>
  <c r="Q135" i="2"/>
  <c r="U135" i="2" s="1"/>
  <c r="AB135" i="2" s="1"/>
  <c r="AH135" i="2" s="1"/>
  <c r="Q80" i="2"/>
  <c r="U80" i="2" s="1"/>
  <c r="AB80" i="2" s="1"/>
  <c r="AH80" i="2" s="1"/>
  <c r="O184" i="2"/>
  <c r="S184" i="2" s="1"/>
  <c r="Z184" i="2" s="1"/>
  <c r="AH184" i="2" s="1"/>
  <c r="O223" i="2"/>
  <c r="S223" i="2" s="1"/>
  <c r="Z223" i="2" s="1"/>
  <c r="AH223" i="2" s="1"/>
  <c r="O400" i="2"/>
  <c r="S400" i="2" s="1"/>
  <c r="Z400" i="2" s="1"/>
  <c r="AH400" i="2" s="1"/>
  <c r="O317" i="2"/>
  <c r="S317" i="2" s="1"/>
  <c r="Z317" i="2" s="1"/>
  <c r="AH317" i="2" s="1"/>
  <c r="Q378" i="2"/>
  <c r="U378" i="2" s="1"/>
  <c r="AB378" i="2" s="1"/>
  <c r="AH378" i="2" s="1"/>
  <c r="O310" i="2"/>
  <c r="S310" i="2" s="1"/>
  <c r="Z310" i="2" s="1"/>
  <c r="AH310" i="2" s="1"/>
  <c r="Q296" i="2"/>
  <c r="U296" i="2" s="1"/>
  <c r="AB296" i="2" s="1"/>
  <c r="AH296" i="2" s="1"/>
  <c r="O217" i="2"/>
  <c r="S217" i="2" s="1"/>
  <c r="Z217" i="2" s="1"/>
  <c r="AH217" i="2" s="1"/>
  <c r="Q258" i="2"/>
  <c r="U258" i="2" s="1"/>
  <c r="AB258" i="2" s="1"/>
  <c r="AH258" i="2" s="1"/>
  <c r="Q85" i="2"/>
  <c r="U85" i="2" s="1"/>
  <c r="AB85" i="2" s="1"/>
  <c r="AH85" i="2" s="1"/>
  <c r="O407" i="2"/>
  <c r="S407" i="2" s="1"/>
  <c r="Z407" i="2" s="1"/>
  <c r="AH407" i="2" s="1"/>
  <c r="O183" i="2"/>
  <c r="S183" i="2" s="1"/>
  <c r="Z183" i="2" s="1"/>
  <c r="AH183" i="2" s="1"/>
  <c r="O221" i="2"/>
  <c r="S221" i="2" s="1"/>
  <c r="Z221" i="2" s="1"/>
  <c r="AH221" i="2" s="1"/>
  <c r="Q125" i="2"/>
  <c r="U125" i="2" s="1"/>
  <c r="AB125" i="2" s="1"/>
  <c r="AH125" i="2" s="1"/>
  <c r="O194" i="2"/>
  <c r="S194" i="2" s="1"/>
  <c r="Z194" i="2" s="1"/>
  <c r="AH194" i="2" s="1"/>
  <c r="Q168" i="2"/>
  <c r="U168" i="2" s="1"/>
  <c r="AB168" i="2" s="1"/>
  <c r="AH168" i="2" s="1"/>
  <c r="Q326" i="2"/>
  <c r="U326" i="2" s="1"/>
  <c r="AB326" i="2" s="1"/>
  <c r="AH326" i="2" s="1"/>
  <c r="Q393" i="2"/>
  <c r="U393" i="2" s="1"/>
  <c r="AB393" i="2" s="1"/>
  <c r="AH393" i="2" s="1"/>
  <c r="Q285" i="2"/>
  <c r="U285" i="2" s="1"/>
  <c r="AB285" i="2" s="1"/>
  <c r="AH285" i="2" s="1"/>
  <c r="Q322" i="2"/>
  <c r="U322" i="2" s="1"/>
  <c r="AB322" i="2" s="1"/>
  <c r="AH322" i="2" s="1"/>
  <c r="Q144" i="2"/>
  <c r="U144" i="2" s="1"/>
  <c r="AB144" i="2" s="1"/>
  <c r="AH144" i="2" s="1"/>
  <c r="O83" i="2"/>
  <c r="S83" i="2" s="1"/>
  <c r="Z83" i="2" s="1"/>
  <c r="AH83" i="2" s="1"/>
  <c r="Q224" i="2"/>
  <c r="U224" i="2" s="1"/>
  <c r="AB224" i="2" s="1"/>
  <c r="AH224" i="2" s="1"/>
  <c r="Q161" i="2"/>
  <c r="U161" i="2" s="1"/>
  <c r="AB161" i="2" s="1"/>
  <c r="AH161" i="2" s="1"/>
  <c r="O228" i="2"/>
  <c r="S228" i="2" s="1"/>
  <c r="Z228" i="2" s="1"/>
  <c r="AH228" i="2" s="1"/>
  <c r="Q356" i="2"/>
  <c r="U356" i="2" s="1"/>
  <c r="AB356" i="2" s="1"/>
  <c r="AH356" i="2" s="1"/>
  <c r="Q118" i="2"/>
  <c r="U118" i="2" s="1"/>
  <c r="AB118" i="2" s="1"/>
  <c r="AH118" i="2" s="1"/>
  <c r="O76" i="2"/>
  <c r="S76" i="2" s="1"/>
  <c r="Z76" i="2" s="1"/>
  <c r="AH76" i="2" s="1"/>
  <c r="O297" i="2"/>
  <c r="S297" i="2" s="1"/>
  <c r="Z297" i="2" s="1"/>
  <c r="AH297" i="2" s="1"/>
  <c r="O390" i="2"/>
  <c r="S390" i="2" s="1"/>
  <c r="Z390" i="2" s="1"/>
  <c r="AH390" i="2" s="1"/>
  <c r="O404" i="2"/>
  <c r="S404" i="2" s="1"/>
  <c r="Z404" i="2" s="1"/>
  <c r="AH404" i="2" s="1"/>
  <c r="O186" i="2"/>
  <c r="S186" i="2" s="1"/>
  <c r="Z186" i="2" s="1"/>
  <c r="AH186" i="2" s="1"/>
  <c r="O225" i="2"/>
  <c r="S225" i="2" s="1"/>
  <c r="Z225" i="2" s="1"/>
  <c r="AH225" i="2" s="1"/>
  <c r="O321" i="2"/>
  <c r="S321" i="2" s="1"/>
  <c r="Z321" i="2" s="1"/>
  <c r="AH321" i="2" s="1"/>
  <c r="Q329" i="2"/>
  <c r="U329" i="2" s="1"/>
  <c r="AB329" i="2" s="1"/>
  <c r="AH329" i="2" s="1"/>
  <c r="Q123" i="2"/>
  <c r="U123" i="2" s="1"/>
  <c r="AB123" i="2" s="1"/>
  <c r="AH123" i="2" s="1"/>
  <c r="Q257" i="2"/>
  <c r="U257" i="2" s="1"/>
  <c r="AB257" i="2" s="1"/>
  <c r="AH257" i="2" s="1"/>
  <c r="Q160" i="2"/>
  <c r="U160" i="2" s="1"/>
  <c r="AB160" i="2" s="1"/>
  <c r="AH160" i="2" s="1"/>
  <c r="O187" i="2"/>
  <c r="S187" i="2" s="1"/>
  <c r="Z187" i="2" s="1"/>
  <c r="AH187" i="2" s="1"/>
  <c r="Q200" i="2"/>
  <c r="U200" i="2" s="1"/>
  <c r="AB200" i="2" s="1"/>
  <c r="AH200" i="2" s="1"/>
  <c r="Q227" i="2"/>
  <c r="U227" i="2" s="1"/>
  <c r="AB227" i="2" s="1"/>
  <c r="AH227" i="2" s="1"/>
  <c r="Q374" i="2"/>
  <c r="U374" i="2" s="1"/>
  <c r="AB374" i="2" s="1"/>
  <c r="AH374" i="2" s="1"/>
  <c r="O350" i="2"/>
  <c r="S350" i="2" s="1"/>
  <c r="Z350" i="2" s="1"/>
  <c r="AH350" i="2" s="1"/>
  <c r="Q77" i="2"/>
  <c r="U77" i="2" s="1"/>
  <c r="AB77" i="2" s="1"/>
  <c r="AH77" i="2" s="1"/>
  <c r="O182" i="2"/>
  <c r="S182" i="2" s="1"/>
  <c r="Z182" i="2" s="1"/>
  <c r="AH182" i="2" s="1"/>
  <c r="O143" i="2"/>
  <c r="S143" i="2" s="1"/>
  <c r="Z143" i="2" s="1"/>
  <c r="AH143" i="2" s="1"/>
  <c r="Q129" i="2"/>
  <c r="U129" i="2" s="1"/>
  <c r="AB129" i="2" s="1"/>
  <c r="AH129" i="2" s="1"/>
  <c r="Q51" i="2"/>
  <c r="U51" i="2" s="1"/>
  <c r="AB51" i="2" s="1"/>
  <c r="AH51" i="2" s="1"/>
  <c r="O379" i="2"/>
  <c r="S379" i="2" s="1"/>
  <c r="Z379" i="2" s="1"/>
  <c r="AH379" i="2" s="1"/>
  <c r="Q203" i="2"/>
  <c r="U203" i="2" s="1"/>
  <c r="AB203" i="2" s="1"/>
  <c r="AH203" i="2" s="1"/>
  <c r="O189" i="2"/>
  <c r="S189" i="2" s="1"/>
  <c r="Z189" i="2" s="1"/>
  <c r="AH189" i="2" s="1"/>
  <c r="Q361" i="2"/>
  <c r="U361" i="2" s="1"/>
  <c r="AB361" i="2" s="1"/>
  <c r="AH361" i="2" s="1"/>
  <c r="Q387" i="2"/>
  <c r="U387" i="2" s="1"/>
  <c r="AB387" i="2" s="1"/>
  <c r="AH387" i="2" s="1"/>
  <c r="AH351" i="2"/>
  <c r="O99" i="2"/>
  <c r="S99" i="2" s="1"/>
  <c r="Z99" i="2" s="1"/>
  <c r="AH99" i="2" s="1"/>
  <c r="Q188" i="2"/>
  <c r="U188" i="2" s="1"/>
  <c r="AB188" i="2" s="1"/>
  <c r="AH188" i="2" s="1"/>
  <c r="O289" i="2"/>
  <c r="S289" i="2" s="1"/>
  <c r="Z289" i="2" s="1"/>
  <c r="AH289" i="2" s="1"/>
  <c r="O382" i="2"/>
  <c r="S382" i="2" s="1"/>
  <c r="Z382" i="2" s="1"/>
  <c r="AH382" i="2" s="1"/>
  <c r="O170" i="2"/>
  <c r="S170" i="2" s="1"/>
  <c r="Z170" i="2" s="1"/>
  <c r="AH170" i="2" s="1"/>
  <c r="Q102" i="2"/>
  <c r="U102" i="2" s="1"/>
  <c r="AB102" i="2" s="1"/>
  <c r="AH102" i="2" s="1"/>
  <c r="Q63" i="2"/>
  <c r="U63" i="2" s="1"/>
  <c r="AB63" i="2" s="1"/>
  <c r="AH63" i="2" s="1"/>
  <c r="O86" i="2"/>
  <c r="S86" i="2" s="1"/>
  <c r="Z86" i="2" s="1"/>
  <c r="AH86" i="2" s="1"/>
  <c r="Q173" i="2"/>
  <c r="U173" i="2" s="1"/>
  <c r="AB173" i="2" s="1"/>
  <c r="AH173" i="2" s="1"/>
  <c r="O286" i="2"/>
  <c r="S286" i="2" s="1"/>
  <c r="Z286" i="2" s="1"/>
  <c r="AH286" i="2" s="1"/>
  <c r="Q325" i="2"/>
  <c r="U325" i="2" s="1"/>
  <c r="AB325" i="2" s="1"/>
  <c r="AH325" i="2" s="1"/>
  <c r="Q332" i="2"/>
  <c r="U332" i="2" s="1"/>
  <c r="AB332" i="2" s="1"/>
  <c r="AH332" i="2" s="1"/>
  <c r="O373" i="2"/>
  <c r="S373" i="2" s="1"/>
  <c r="Z373" i="2" s="1"/>
  <c r="AH373" i="2" s="1"/>
  <c r="Q364" i="2"/>
  <c r="U364" i="2" s="1"/>
  <c r="AB364" i="2" s="1"/>
  <c r="AH364" i="2" s="1"/>
  <c r="O171" i="2"/>
  <c r="S171" i="2" s="1"/>
  <c r="Z171" i="2" s="1"/>
  <c r="AH171" i="2" s="1"/>
  <c r="Q288" i="2"/>
  <c r="U288" i="2" s="1"/>
  <c r="AB288" i="2" s="1"/>
  <c r="AH288" i="2" s="1"/>
  <c r="Q319" i="2"/>
  <c r="U319" i="2" s="1"/>
  <c r="AB319" i="2" s="1"/>
  <c r="AH319" i="2" s="1"/>
  <c r="Q383" i="2"/>
  <c r="U383" i="2" s="1"/>
  <c r="AB383" i="2" s="1"/>
  <c r="AH383" i="2" s="1"/>
  <c r="Q74" i="2"/>
  <c r="U74" i="2" s="1"/>
  <c r="AB74" i="2" s="1"/>
  <c r="AH74" i="2" s="1"/>
  <c r="O226" i="2"/>
  <c r="S226" i="2" s="1"/>
  <c r="Z226" i="2" s="1"/>
  <c r="AH226" i="2" s="1"/>
  <c r="Q154" i="2"/>
  <c r="U154" i="2" s="1"/>
  <c r="AB154" i="2" s="1"/>
  <c r="AH154" i="2" s="1"/>
  <c r="Q348" i="2"/>
  <c r="U348" i="2" s="1"/>
  <c r="AB348" i="2" s="1"/>
  <c r="AH348" i="2" s="1"/>
  <c r="O341" i="2"/>
  <c r="S341" i="2" s="1"/>
  <c r="Z341" i="2" s="1"/>
  <c r="AH341" i="2" s="1"/>
  <c r="Q333" i="2"/>
  <c r="U333" i="2" s="1"/>
  <c r="AB333" i="2" s="1"/>
  <c r="AH333" i="2" s="1"/>
  <c r="Q73" i="2"/>
  <c r="U73" i="2" s="1"/>
  <c r="AB73" i="2" s="1"/>
  <c r="AH73" i="2" s="1"/>
  <c r="Q209" i="2"/>
  <c r="U209" i="2" s="1"/>
  <c r="AB209" i="2" s="1"/>
  <c r="AH209" i="2" s="1"/>
  <c r="O251" i="2"/>
  <c r="S251" i="2" s="1"/>
  <c r="Z251" i="2" s="1"/>
  <c r="AH251" i="2" s="1"/>
  <c r="Q396" i="2"/>
  <c r="U396" i="2" s="1"/>
  <c r="AB396" i="2" s="1"/>
  <c r="AH396" i="2" s="1"/>
  <c r="O268" i="2"/>
  <c r="S268" i="2" s="1"/>
  <c r="Z268" i="2" s="1"/>
  <c r="AH268" i="2" s="1"/>
  <c r="Q235" i="2"/>
  <c r="U235" i="2" s="1"/>
  <c r="AB235" i="2" s="1"/>
  <c r="AH235" i="2" s="1"/>
  <c r="Q335" i="2"/>
  <c r="U335" i="2" s="1"/>
  <c r="AB335" i="2" s="1"/>
  <c r="AH335" i="2" s="1"/>
  <c r="Q280" i="2"/>
  <c r="U280" i="2" s="1"/>
  <c r="AB280" i="2" s="1"/>
  <c r="AH280" i="2" s="1"/>
  <c r="O388" i="2"/>
  <c r="S388" i="2" s="1"/>
  <c r="Z388" i="2" s="1"/>
  <c r="AH388" i="2" s="1"/>
  <c r="Q398" i="2"/>
  <c r="U398" i="2" s="1"/>
  <c r="AB398" i="2" s="1"/>
  <c r="AH398" i="2" s="1"/>
  <c r="O101" i="2"/>
  <c r="S101" i="2" s="1"/>
  <c r="Z101" i="2" s="1"/>
  <c r="AH101" i="2" s="1"/>
  <c r="Q365" i="2"/>
  <c r="U365" i="2" s="1"/>
  <c r="AB365" i="2" s="1"/>
  <c r="AH365" i="2" s="1"/>
  <c r="Q377" i="2"/>
  <c r="U377" i="2" s="1"/>
  <c r="AB377" i="2" s="1"/>
  <c r="AH377" i="2" s="1"/>
  <c r="Q56" i="2"/>
  <c r="U56" i="2" s="1"/>
  <c r="AB56" i="2" s="1"/>
  <c r="AH56" i="2" s="1"/>
  <c r="Q190" i="2"/>
  <c r="U190" i="2" s="1"/>
  <c r="AB190" i="2" s="1"/>
  <c r="AH190" i="2" s="1"/>
  <c r="Q266" i="2"/>
  <c r="U266" i="2" s="1"/>
  <c r="AB266" i="2" s="1"/>
  <c r="AH266" i="2" s="1"/>
  <c r="O110" i="2"/>
  <c r="S110" i="2" s="1"/>
  <c r="Z110" i="2" s="1"/>
  <c r="AH110" i="2" s="1"/>
  <c r="Q358" i="2"/>
  <c r="U358" i="2" s="1"/>
  <c r="AB358" i="2" s="1"/>
  <c r="AH358" i="2" s="1"/>
  <c r="Q261" i="2"/>
  <c r="U261" i="2" s="1"/>
  <c r="AB261" i="2" s="1"/>
  <c r="AH261" i="2" s="1"/>
  <c r="Q131" i="2"/>
  <c r="U131" i="2" s="1"/>
  <c r="AB131" i="2" s="1"/>
  <c r="AH131" i="2" s="1"/>
  <c r="Q370" i="2"/>
  <c r="U370" i="2" s="1"/>
  <c r="AB370" i="2" s="1"/>
  <c r="AH370" i="2" s="1"/>
  <c r="O46" i="2"/>
  <c r="S46" i="2" s="1"/>
  <c r="Z46" i="2" s="1"/>
  <c r="AH46" i="2" s="1"/>
  <c r="Q155" i="2"/>
  <c r="U155" i="2" s="1"/>
  <c r="AB155" i="2" s="1"/>
  <c r="AH155" i="2" s="1"/>
  <c r="Q113" i="2"/>
  <c r="U113" i="2" s="1"/>
  <c r="AB113" i="2" s="1"/>
  <c r="AH113" i="2" s="1"/>
  <c r="O114" i="2"/>
  <c r="S114" i="2" s="1"/>
  <c r="Z114" i="2" s="1"/>
  <c r="AH114" i="2" s="1"/>
  <c r="Q300" i="2"/>
  <c r="U300" i="2" s="1"/>
  <c r="AB300" i="2" s="1"/>
  <c r="AH300" i="2" s="1"/>
  <c r="Q62" i="2"/>
  <c r="U62" i="2" s="1"/>
  <c r="AB62" i="2" s="1"/>
  <c r="AH62" i="2" s="1"/>
  <c r="O368" i="2"/>
  <c r="S368" i="2" s="1"/>
  <c r="Z368" i="2" s="1"/>
  <c r="AH368" i="2" s="1"/>
  <c r="Q67" i="2"/>
  <c r="U67" i="2" s="1"/>
  <c r="AB67" i="2" s="1"/>
  <c r="AH67" i="2" s="1"/>
  <c r="Q363" i="2"/>
  <c r="U363" i="2" s="1"/>
  <c r="AB363" i="2" s="1"/>
  <c r="AH363" i="2" s="1"/>
  <c r="Q150" i="2"/>
  <c r="U150" i="2" s="1"/>
  <c r="AB150" i="2" s="1"/>
  <c r="AH150" i="2" s="1"/>
  <c r="Q397" i="2"/>
  <c r="U397" i="2" s="1"/>
  <c r="AB397" i="2" s="1"/>
  <c r="AH397" i="2" s="1"/>
  <c r="O132" i="2"/>
  <c r="S132" i="2" s="1"/>
  <c r="Z132" i="2" s="1"/>
  <c r="AH132" i="2" s="1"/>
  <c r="Q138" i="2"/>
  <c r="U138" i="2" s="1"/>
  <c r="AB138" i="2" s="1"/>
  <c r="AH138" i="2" s="1"/>
  <c r="O399" i="2"/>
  <c r="S399" i="2" s="1"/>
  <c r="Z399" i="2" s="1"/>
  <c r="AH399" i="2" s="1"/>
  <c r="O392" i="2"/>
  <c r="S392" i="2" s="1"/>
  <c r="Z392" i="2" s="1"/>
  <c r="AH392" i="2" s="1"/>
  <c r="Q264" i="2"/>
  <c r="U264" i="2" s="1"/>
  <c r="AB264" i="2" s="1"/>
  <c r="AH264" i="2" s="1"/>
  <c r="O401" i="2"/>
  <c r="S401" i="2" s="1"/>
  <c r="Z401" i="2" s="1"/>
  <c r="AH401" i="2" s="1"/>
  <c r="Q293" i="2"/>
  <c r="U293" i="2" s="1"/>
  <c r="AB293" i="2" s="1"/>
  <c r="AH293" i="2" s="1"/>
  <c r="O249" i="2"/>
  <c r="S249" i="2" s="1"/>
  <c r="Z249" i="2" s="1"/>
  <c r="AH249" i="2" s="1"/>
  <c r="O53" i="2"/>
  <c r="S53" i="2" s="1"/>
  <c r="Z53" i="2" s="1"/>
  <c r="AH53" i="2" s="1"/>
  <c r="O229" i="2"/>
  <c r="S229" i="2" s="1"/>
  <c r="Z229" i="2" s="1"/>
  <c r="AH229" i="2" s="1"/>
  <c r="O175" i="2"/>
  <c r="S175" i="2" s="1"/>
  <c r="Z175" i="2" s="1"/>
  <c r="AH175" i="2" s="1"/>
  <c r="O276" i="2"/>
  <c r="S276" i="2" s="1"/>
  <c r="Z276" i="2" s="1"/>
  <c r="AH276" i="2" s="1"/>
  <c r="Q130" i="2"/>
  <c r="U130" i="2" s="1"/>
  <c r="AB130" i="2" s="1"/>
  <c r="AH130" i="2" s="1"/>
  <c r="O328" i="2"/>
  <c r="S328" i="2" s="1"/>
  <c r="Z328" i="2" s="1"/>
  <c r="AH328" i="2" s="1"/>
  <c r="Q366" i="2"/>
  <c r="U366" i="2" s="1"/>
  <c r="AB366" i="2" s="1"/>
  <c r="AH366" i="2" s="1"/>
  <c r="O270" i="2"/>
  <c r="S270" i="2" s="1"/>
  <c r="Z270" i="2" s="1"/>
  <c r="AH270" i="2" s="1"/>
  <c r="Q252" i="2"/>
  <c r="U252" i="2" s="1"/>
  <c r="AB252" i="2" s="1"/>
  <c r="AH252" i="2" s="1"/>
  <c r="O139" i="2"/>
  <c r="S139" i="2" s="1"/>
  <c r="Z139" i="2" s="1"/>
  <c r="AH139" i="2" s="1"/>
  <c r="O346" i="2"/>
  <c r="S346" i="2" s="1"/>
  <c r="Z346" i="2" s="1"/>
  <c r="AH346" i="2" s="1"/>
  <c r="O259" i="2"/>
  <c r="S259" i="2" s="1"/>
  <c r="Z259" i="2" s="1"/>
  <c r="AH259" i="2" s="1"/>
  <c r="O103" i="2"/>
  <c r="S103" i="2" s="1"/>
  <c r="Z103" i="2" s="1"/>
  <c r="AH103" i="2" s="1"/>
  <c r="O180" i="2"/>
  <c r="S180" i="2" s="1"/>
  <c r="Z180" i="2" s="1"/>
  <c r="AH180" i="2" s="1"/>
  <c r="O111" i="2"/>
  <c r="S111" i="2" s="1"/>
  <c r="Z111" i="2" s="1"/>
  <c r="AH111" i="2" s="1"/>
  <c r="O147" i="2"/>
  <c r="S147" i="2" s="1"/>
  <c r="Z147" i="2" s="1"/>
  <c r="AH147" i="2" s="1"/>
  <c r="O295" i="2"/>
  <c r="S295" i="2" s="1"/>
  <c r="Z295" i="2" s="1"/>
  <c r="AH295" i="2" s="1"/>
  <c r="Q369" i="2"/>
  <c r="U369" i="2" s="1"/>
  <c r="AB369" i="2" s="1"/>
  <c r="AH369" i="2" s="1"/>
  <c r="O108" i="2"/>
  <c r="S108" i="2" s="1"/>
  <c r="Z108" i="2" s="1"/>
  <c r="AH108" i="2" s="1"/>
  <c r="O250" i="2"/>
  <c r="S250" i="2" s="1"/>
  <c r="Z250" i="2" s="1"/>
  <c r="AH250" i="2" s="1"/>
  <c r="Q253" i="2"/>
  <c r="U253" i="2" s="1"/>
  <c r="AB253" i="2" s="1"/>
  <c r="AH253" i="2" s="1"/>
  <c r="O178" i="2"/>
  <c r="S178" i="2" s="1"/>
  <c r="Z178" i="2" s="1"/>
  <c r="AH178" i="2" s="1"/>
  <c r="O153" i="2"/>
  <c r="S153" i="2" s="1"/>
  <c r="Z153" i="2" s="1"/>
  <c r="AH153" i="2" s="1"/>
  <c r="O331" i="2"/>
  <c r="S331" i="2" s="1"/>
  <c r="Z331" i="2" s="1"/>
  <c r="AH331" i="2" s="1"/>
  <c r="O309" i="2"/>
  <c r="S309" i="2" s="1"/>
  <c r="Z309" i="2" s="1"/>
  <c r="AH309" i="2" s="1"/>
  <c r="Q97" i="2"/>
  <c r="U97" i="2" s="1"/>
  <c r="AB97" i="2" s="1"/>
  <c r="AH97" i="2" s="1"/>
  <c r="Q216" i="2"/>
  <c r="U216" i="2" s="1"/>
  <c r="AB216" i="2" s="1"/>
  <c r="AH216" i="2" s="1"/>
  <c r="O337" i="2"/>
  <c r="S337" i="2" s="1"/>
  <c r="Z337" i="2" s="1"/>
  <c r="AH337" i="2" s="1"/>
  <c r="Q48" i="2"/>
  <c r="U48" i="2" s="1"/>
  <c r="AB48" i="2" s="1"/>
  <c r="AH48" i="2" s="1"/>
  <c r="AH64" i="2"/>
  <c r="Q262" i="2"/>
  <c r="U262" i="2" s="1"/>
  <c r="AB262" i="2" s="1"/>
  <c r="AH262" i="2" s="1"/>
  <c r="Q152" i="2"/>
  <c r="U152" i="2" s="1"/>
  <c r="AB152" i="2" s="1"/>
  <c r="AH152" i="2" s="1"/>
  <c r="Q362" i="2"/>
  <c r="U362" i="2" s="1"/>
  <c r="AB362" i="2" s="1"/>
  <c r="AH362" i="2" s="1"/>
  <c r="Q271" i="2"/>
  <c r="U271" i="2" s="1"/>
  <c r="AB271" i="2" s="1"/>
  <c r="AH271" i="2" s="1"/>
  <c r="Q234" i="2"/>
  <c r="U234" i="2" s="1"/>
  <c r="AB234" i="2" s="1"/>
  <c r="AH234" i="2" s="1"/>
  <c r="O291" i="2"/>
  <c r="S291" i="2" s="1"/>
  <c r="Z291" i="2" s="1"/>
  <c r="AH291" i="2" s="1"/>
  <c r="O220" i="2"/>
  <c r="S220" i="2" s="1"/>
  <c r="Z220" i="2" s="1"/>
  <c r="AH220" i="2" s="1"/>
  <c r="O91" i="2"/>
  <c r="S91" i="2" s="1"/>
  <c r="Z91" i="2" s="1"/>
  <c r="AH91" i="2" s="1"/>
  <c r="Q79" i="2"/>
  <c r="U79" i="2" s="1"/>
  <c r="AB79" i="2" s="1"/>
  <c r="AH79" i="2" s="1"/>
  <c r="Q314" i="2"/>
  <c r="U314" i="2" s="1"/>
  <c r="AB314" i="2" s="1"/>
  <c r="AH314" i="2" s="1"/>
  <c r="Q136" i="2"/>
  <c r="U136" i="2" s="1"/>
  <c r="AB136" i="2" s="1"/>
  <c r="AH136" i="2" s="1"/>
  <c r="Q372" i="2"/>
  <c r="U372" i="2" s="1"/>
  <c r="AB372" i="2" s="1"/>
  <c r="AH372" i="2" s="1"/>
  <c r="Q167" i="2"/>
  <c r="U167" i="2" s="1"/>
  <c r="AB167" i="2" s="1"/>
  <c r="AH167" i="2" s="1"/>
  <c r="Q141" i="2"/>
  <c r="U141" i="2" s="1"/>
  <c r="AB141" i="2" s="1"/>
  <c r="AH141" i="2" s="1"/>
  <c r="Q164" i="2"/>
  <c r="U164" i="2" s="1"/>
  <c r="AB164" i="2" s="1"/>
  <c r="AH164" i="2" s="1"/>
  <c r="Q84" i="2"/>
  <c r="U84" i="2" s="1"/>
  <c r="AB84" i="2" s="1"/>
  <c r="AH84" i="2" s="1"/>
  <c r="Q198" i="2"/>
  <c r="U198" i="2" s="1"/>
  <c r="AB198" i="2" s="1"/>
  <c r="AH198" i="2" s="1"/>
  <c r="Q320" i="2"/>
  <c r="U320" i="2" s="1"/>
  <c r="AB320" i="2" s="1"/>
  <c r="AH320" i="2" s="1"/>
  <c r="O360" i="2"/>
  <c r="S360" i="2" s="1"/>
  <c r="Z360" i="2" s="1"/>
  <c r="AH360" i="2" s="1"/>
  <c r="Q96" i="2"/>
  <c r="U96" i="2" s="1"/>
  <c r="AB96" i="2" s="1"/>
  <c r="AH96" i="2" s="1"/>
  <c r="Q231" i="2"/>
  <c r="U231" i="2" s="1"/>
  <c r="AB231" i="2" s="1"/>
  <c r="AH231" i="2" s="1"/>
  <c r="Q275" i="2"/>
  <c r="U275" i="2" s="1"/>
  <c r="AB275" i="2" s="1"/>
  <c r="AH275" i="2" s="1"/>
  <c r="Q193" i="2"/>
  <c r="U193" i="2" s="1"/>
  <c r="AB193" i="2" s="1"/>
  <c r="AH193" i="2" s="1"/>
  <c r="Q159" i="2"/>
  <c r="U159" i="2" s="1"/>
  <c r="AB159" i="2" s="1"/>
  <c r="AH159" i="2" s="1"/>
  <c r="Q395" i="2"/>
  <c r="U395" i="2" s="1"/>
  <c r="AB395" i="2" s="1"/>
  <c r="AH395" i="2" s="1"/>
  <c r="Q121" i="2"/>
  <c r="U121" i="2" s="1"/>
  <c r="AB121" i="2" s="1"/>
  <c r="AH121" i="2" s="1"/>
  <c r="O60" i="2"/>
  <c r="S60" i="2" s="1"/>
  <c r="Z60" i="2" s="1"/>
  <c r="AH60" i="2" s="1"/>
  <c r="AH81" i="2"/>
  <c r="AH115" i="2"/>
  <c r="AI26" i="2" l="1"/>
  <c r="AJ26" i="2" s="1"/>
  <c r="C79" i="1" s="1"/>
  <c r="AI24" i="2"/>
  <c r="AJ24" i="2" l="1"/>
  <c r="C73" i="1" s="1"/>
  <c r="AI28" i="2"/>
  <c r="AJ28" i="2" l="1"/>
  <c r="C84" i="1" s="1"/>
</calcChain>
</file>

<file path=xl/sharedStrings.xml><?xml version="1.0" encoding="utf-8"?>
<sst xmlns="http://schemas.openxmlformats.org/spreadsheetml/2006/main" count="182" uniqueCount="113">
  <si>
    <t>Breite</t>
  </si>
  <si>
    <t>Tageslänge</t>
  </si>
  <si>
    <t>Zeitgleichung (h)</t>
  </si>
  <si>
    <t>Aufgang</t>
  </si>
  <si>
    <t>Mittag</t>
  </si>
  <si>
    <t>Untergang</t>
  </si>
  <si>
    <t>Mittagshöhe</t>
  </si>
  <si>
    <t>Länge</t>
  </si>
  <si>
    <t>Breitengrad</t>
  </si>
  <si>
    <t>j</t>
  </si>
  <si>
    <t>°</t>
  </si>
  <si>
    <t>►</t>
  </si>
  <si>
    <t>Längengrad</t>
  </si>
  <si>
    <t>l</t>
  </si>
  <si>
    <t>Datum</t>
  </si>
  <si>
    <t>Uhrzeit</t>
  </si>
  <si>
    <t>Tage seit Jahresbeginn</t>
  </si>
  <si>
    <t>TAGESLÄNGE</t>
  </si>
  <si>
    <t>h</t>
  </si>
  <si>
    <t>ZEITGLEICHUNG</t>
  </si>
  <si>
    <t>Mittag MOZ</t>
  </si>
  <si>
    <t>ZEITZONE</t>
  </si>
  <si>
    <r>
      <t xml:space="preserve">UTC </t>
    </r>
    <r>
      <rPr>
        <sz val="11"/>
        <color theme="1"/>
        <rFont val="Calibri"/>
        <family val="2"/>
      </rPr>
      <t>± h</t>
    </r>
  </si>
  <si>
    <t>Bezugsmeridian der gewählten Zeitzone</t>
  </si>
  <si>
    <t>Zonenzeit</t>
  </si>
  <si>
    <t>Mittlere Ortszeit</t>
  </si>
  <si>
    <t>MITTAGSHÖHE</t>
  </si>
  <si>
    <t>Ingo Mennerich, März 2018</t>
  </si>
  <si>
    <t>Zeitzone  (UTC ± h)</t>
  </si>
  <si>
    <r>
      <t>Breitengrad (</t>
    </r>
    <r>
      <rPr>
        <sz val="14"/>
        <color theme="1"/>
        <rFont val="Symbol"/>
        <family val="1"/>
        <charset val="2"/>
      </rPr>
      <t>j</t>
    </r>
    <r>
      <rPr>
        <sz val="14"/>
        <color theme="1"/>
        <rFont val="Calibri"/>
        <family val="2"/>
        <scheme val="minor"/>
      </rPr>
      <t>)</t>
    </r>
  </si>
  <si>
    <r>
      <t>Längengrad (</t>
    </r>
    <r>
      <rPr>
        <sz val="14"/>
        <color theme="1"/>
        <rFont val="Symbol"/>
        <family val="1"/>
        <charset val="2"/>
      </rPr>
      <t>l</t>
    </r>
    <r>
      <rPr>
        <sz val="14"/>
        <color theme="1"/>
        <rFont val="Calibri"/>
        <family val="2"/>
        <scheme val="minor"/>
      </rPr>
      <t>)</t>
    </r>
  </si>
  <si>
    <t>Deklination</t>
  </si>
  <si>
    <t>Zeitgleichung</t>
  </si>
  <si>
    <t>Neujahr</t>
  </si>
  <si>
    <r>
      <t xml:space="preserve">   Sommerzeit UTC </t>
    </r>
    <r>
      <rPr>
        <sz val="14"/>
        <color theme="1"/>
        <rFont val="Calibri"/>
        <family val="2"/>
      </rPr>
      <t>± h + 2 h)</t>
    </r>
  </si>
  <si>
    <t>Jahr</t>
  </si>
  <si>
    <r>
      <t xml:space="preserve">Mittag </t>
    </r>
    <r>
      <rPr>
        <sz val="11"/>
        <color theme="1"/>
        <rFont val="Calibri"/>
        <family val="2"/>
      </rPr>
      <t>Ø</t>
    </r>
  </si>
  <si>
    <t>Daten für Diagramme</t>
  </si>
  <si>
    <t>(MOZ = Mittlere Ortszeit)</t>
  </si>
  <si>
    <t>min</t>
  </si>
  <si>
    <t>min (gerundet)</t>
  </si>
  <si>
    <t>h:mm</t>
  </si>
  <si>
    <t>° Winkeldistanz zum Bezugsmeridian</t>
  </si>
  <si>
    <t>h  Zeitunterschied zum Bezugmeridian</t>
  </si>
  <si>
    <t>TAGESLÄNGE, AUF- / UNTERGANG und MERIDIANDURCHGANG (Wahrer Mittag) BERECHNEN</t>
  </si>
  <si>
    <t>Zeitzonen und ihre Bezugsmeridiane (Quelle: Wikipedia, World_Time_Zones_Map, verändert)</t>
  </si>
  <si>
    <t>Azimut</t>
  </si>
  <si>
    <t>Meridian-Durchgang</t>
  </si>
  <si>
    <t>Jahres-Durchschnitt</t>
  </si>
  <si>
    <t>https://de.wikipedia.org/wiki/Sonnenaufgang</t>
  </si>
  <si>
    <t>Formel:</t>
  </si>
  <si>
    <t xml:space="preserve"> '</t>
  </si>
  <si>
    <t>Tageslänge, Sonnenaufgang, -untergang, wahrer Mittag (Meridiandurchgang) und Mittagshöhe im Jahresverlauf</t>
  </si>
  <si>
    <t>Steilheit</t>
  </si>
  <si>
    <t>AUFGANG (astr.)</t>
  </si>
  <si>
    <t>UNTERGANG (astr.)</t>
  </si>
  <si>
    <t>AUFGANG (tatsächlich)</t>
  </si>
  <si>
    <t>DEKLINATION</t>
  </si>
  <si>
    <t>Korrektur Refraktion</t>
  </si>
  <si>
    <t>Refraktion 34'</t>
  </si>
  <si>
    <t>SONNE steht im</t>
  </si>
  <si>
    <t>Sonne mittags im</t>
  </si>
  <si>
    <t>Wenn &gt; 90°:</t>
  </si>
  <si>
    <t>wenn &gt; 90° dann</t>
  </si>
  <si>
    <t>max</t>
  </si>
  <si>
    <t>Azimut SA</t>
  </si>
  <si>
    <t>Azimut SU</t>
  </si>
  <si>
    <r>
      <t xml:space="preserve">Steilheit </t>
    </r>
    <r>
      <rPr>
        <sz val="11"/>
        <color theme="1"/>
        <rFont val="Symbol"/>
        <family val="1"/>
        <charset val="2"/>
      </rPr>
      <t>b</t>
    </r>
  </si>
  <si>
    <t>Mittagshöhe (°)</t>
  </si>
  <si>
    <t>Steilheit (°)</t>
  </si>
  <si>
    <t xml:space="preserve">und dem Horizont </t>
  </si>
  <si>
    <t>Tageslänge (h)</t>
  </si>
  <si>
    <t>Gewähltes Datum:</t>
  </si>
  <si>
    <t>Überarbeitet und erweitert 01/2022</t>
  </si>
  <si>
    <t>Längster Tag</t>
  </si>
  <si>
    <t>Kürzester Tag</t>
  </si>
  <si>
    <t>am</t>
  </si>
  <si>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>t</t>
    </r>
  </si>
  <si>
    <t>Differenz</t>
  </si>
  <si>
    <t>Größte Höhe</t>
  </si>
  <si>
    <t>Geringste Höhe</t>
  </si>
  <si>
    <r>
      <t>steht mittags im</t>
    </r>
    <r>
      <rPr>
        <b/>
        <sz val="11"/>
        <color theme="1"/>
        <rFont val="Calibri"/>
        <family val="2"/>
        <scheme val="minor"/>
      </rPr>
      <t xml:space="preserve"> Süden</t>
    </r>
    <r>
      <rPr>
        <sz val="11"/>
        <color theme="1"/>
        <rFont val="Calibri"/>
        <family val="2"/>
        <scheme val="minor"/>
      </rPr>
      <t xml:space="preserve"> und geht im Westen unter.</t>
    </r>
  </si>
  <si>
    <r>
      <t>steht mittags im</t>
    </r>
    <r>
      <rPr>
        <b/>
        <sz val="11"/>
        <color theme="1"/>
        <rFont val="Calibri"/>
        <family val="2"/>
        <scheme val="minor"/>
      </rPr>
      <t xml:space="preserve"> Norden</t>
    </r>
    <r>
      <rPr>
        <sz val="11"/>
        <color theme="1"/>
        <rFont val="Calibri"/>
        <family val="2"/>
        <scheme val="minor"/>
      </rPr>
      <t xml:space="preserve"> und geht im Westen unter.</t>
    </r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</si>
  <si>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Calibri"/>
        <family val="2"/>
        <scheme val="minor"/>
      </rPr>
      <t xml:space="preserve">Auf der </t>
    </r>
    <r>
      <rPr>
        <b/>
        <sz val="11"/>
        <color theme="1"/>
        <rFont val="Calibri"/>
        <family val="2"/>
        <scheme val="minor"/>
      </rPr>
      <t>Nordhalbkugel</t>
    </r>
    <r>
      <rPr>
        <sz val="11"/>
        <color theme="1"/>
        <rFont val="Calibri"/>
        <family val="2"/>
        <scheme val="minor"/>
      </rPr>
      <t xml:space="preserve"> geht die Sonne im Osten auf, </t>
    </r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</si>
  <si>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Calibri"/>
        <family val="2"/>
        <scheme val="minor"/>
      </rPr>
      <t xml:space="preserve">Auf der </t>
    </r>
    <r>
      <rPr>
        <b/>
        <sz val="11"/>
        <color theme="1"/>
        <rFont val="Calibri"/>
        <family val="2"/>
        <scheme val="minor"/>
      </rPr>
      <t>Südhalbkugel</t>
    </r>
    <r>
      <rPr>
        <sz val="11"/>
        <color theme="1"/>
        <rFont val="Calibri"/>
        <family val="2"/>
        <scheme val="minor"/>
      </rPr>
      <t xml:space="preserve"> geht die Sonne im Osten auf, </t>
    </r>
  </si>
  <si>
    <t>Auf- und Untergang</t>
  </si>
  <si>
    <t xml:space="preserve">Der Sonne auf der Spur:  </t>
  </si>
  <si>
    <t>Die Jahreszeiten an verschiedenen Orten auf der Erde</t>
  </si>
  <si>
    <r>
      <t>Steilheit SA (</t>
    </r>
    <r>
      <rPr>
        <b/>
        <sz val="11"/>
        <color theme="1"/>
        <rFont val="Symbol"/>
        <family val="1"/>
        <charset val="2"/>
      </rPr>
      <t>b</t>
    </r>
    <r>
      <rPr>
        <b/>
        <sz val="11"/>
        <color theme="1"/>
        <rFont val="Calibri"/>
        <family val="2"/>
        <scheme val="minor"/>
      </rPr>
      <t>)</t>
    </r>
  </si>
  <si>
    <t>wenn negativ *-1</t>
  </si>
  <si>
    <r>
      <t>Azimut (</t>
    </r>
    <r>
      <rPr>
        <b/>
        <sz val="11"/>
        <color theme="1"/>
        <rFont val="Symbol"/>
        <family val="1"/>
        <charset val="2"/>
      </rPr>
      <t>a</t>
    </r>
    <r>
      <rPr>
        <b/>
        <vertAlign val="subscript"/>
        <sz val="11"/>
        <color theme="1"/>
        <rFont val="Calibri"/>
        <family val="2"/>
        <scheme val="minor"/>
      </rPr>
      <t>SA</t>
    </r>
    <r>
      <rPr>
        <b/>
        <sz val="11"/>
        <color theme="1"/>
        <rFont val="Calibri"/>
        <family val="2"/>
        <scheme val="minor"/>
      </rPr>
      <t>)</t>
    </r>
  </si>
  <si>
    <r>
      <t>Azimut (</t>
    </r>
    <r>
      <rPr>
        <b/>
        <sz val="11"/>
        <color theme="1"/>
        <rFont val="Symbol"/>
        <family val="1"/>
        <charset val="2"/>
      </rPr>
      <t>a</t>
    </r>
    <r>
      <rPr>
        <b/>
        <sz val="11"/>
        <color theme="1"/>
        <rFont val="Calibri"/>
        <family val="2"/>
        <scheme val="minor"/>
      </rPr>
      <t>SA)</t>
    </r>
  </si>
  <si>
    <t>Winkel zwischen der scheinbaren Bahn der auf- bzw. untergehenden Sonne</t>
  </si>
  <si>
    <t>optisch um etwa ein halbes Grad (34')  "angehoben. Zwischen optischen</t>
  </si>
  <si>
    <t>und astronomischen Aufgang liegen in Äquatornähe etwa 2 Minuten.</t>
  </si>
  <si>
    <t>Diese Differenz vergrößert sich mit geringerem Aufstiegswinkel zum</t>
  </si>
  <si>
    <t>Horizont (Sreilheit).</t>
  </si>
  <si>
    <t>Für den Untergang gilt entsprechendes.</t>
  </si>
  <si>
    <t>Die Steilheit zur Frühlings- bzw. Herbst-Tagundnachtgleiche</t>
  </si>
  <si>
    <r>
      <t xml:space="preserve">Steilheit </t>
    </r>
    <r>
      <rPr>
        <sz val="20"/>
        <color theme="1"/>
        <rFont val="Symbol"/>
        <family val="1"/>
        <charset val="2"/>
      </rPr>
      <t>b</t>
    </r>
    <r>
      <rPr>
        <sz val="20"/>
        <color theme="1"/>
        <rFont val="Calibri"/>
        <family val="2"/>
        <scheme val="minor"/>
      </rPr>
      <t xml:space="preserve"> (°)</t>
    </r>
  </si>
  <si>
    <t>Beispiel Hannover, Sonnenaufgang im Frühjahr</t>
  </si>
  <si>
    <t>Frühjahrs-/Herbst-Tagundnachtgleiche</t>
  </si>
  <si>
    <t>Winter-/Sommer-Sonnenwende</t>
  </si>
  <si>
    <t>Größte Steilheit</t>
  </si>
  <si>
    <t>Geringste Steilheit</t>
  </si>
  <si>
    <t>zur</t>
  </si>
  <si>
    <r>
      <t xml:space="preserve">Durch </t>
    </r>
    <r>
      <rPr>
        <b/>
        <sz val="11"/>
        <color theme="1"/>
        <rFont val="Calibri"/>
        <family val="2"/>
        <scheme val="minor"/>
      </rPr>
      <t>Lichtbrechung (Refraktion)</t>
    </r>
    <r>
      <rPr>
        <sz val="11"/>
        <color theme="1"/>
        <rFont val="Calibri"/>
        <family val="2"/>
        <scheme val="minor"/>
      </rPr>
      <t xml:space="preserve"> am Horizont wird die Sonne </t>
    </r>
  </si>
  <si>
    <r>
      <t>entspricht 90° - geografische Breite (</t>
    </r>
    <r>
      <rPr>
        <sz val="11"/>
        <color theme="1"/>
        <rFont val="Symbol"/>
        <family val="1"/>
        <charset val="2"/>
      </rPr>
      <t>j</t>
    </r>
    <r>
      <rPr>
        <sz val="11"/>
        <color theme="1"/>
        <rFont val="Calibri"/>
        <family val="2"/>
        <scheme val="minor"/>
      </rPr>
      <t>) des Beobachtungsortes:</t>
    </r>
  </si>
  <si>
    <t>90° - 38°  =  52°</t>
  </si>
  <si>
    <r>
      <rPr>
        <sz val="11"/>
        <color theme="1"/>
        <rFont val="Arial"/>
        <family val="2"/>
      </rPr>
      <t>●</t>
    </r>
    <r>
      <rPr>
        <sz val="11"/>
        <color theme="1"/>
        <rFont val="Calibri"/>
        <family val="2"/>
        <scheme val="minor"/>
      </rPr>
      <t>Mehrere Aufnahmen übereinandergelegt</t>
    </r>
  </si>
  <si>
    <r>
      <rPr>
        <sz val="11"/>
        <color theme="1"/>
        <rFont val="Arial"/>
        <family val="2"/>
      </rPr>
      <t xml:space="preserve">● </t>
    </r>
    <r>
      <rPr>
        <sz val="11"/>
        <color theme="1"/>
        <rFont val="Calibri"/>
        <family val="2"/>
        <scheme val="minor"/>
      </rPr>
      <t>Bezugspunkt Südecke Hochhaus (schwarz)</t>
    </r>
  </si>
  <si>
    <t xml:space="preserve"> </t>
  </si>
  <si>
    <r>
      <rPr>
        <sz val="11"/>
        <color theme="1"/>
        <rFont val="Arial"/>
        <family val="2"/>
      </rPr>
      <t xml:space="preserve">● </t>
    </r>
    <r>
      <rPr>
        <sz val="11"/>
        <color theme="1"/>
        <rFont val="Calibri"/>
        <family val="2"/>
        <scheme val="minor"/>
      </rPr>
      <t>Hausdach bildet die Horizontale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</si>
</sst>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00"/>
    <numFmt numFmtId="165" formatCode="h:mm;@"/>
    <numFmt numFmtId="166" formatCode="[$-F400]h:mm:ss\ AM/PM"/>
    <numFmt numFmtId="167" formatCode="0.000"/>
    <numFmt numFmtId="168" formatCode="d/m;@"/>
    <numFmt numFmtId="169" formatCode="0.0"/>
  </numFmts>
  <fonts count="3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Symbol"/>
      <family val="1"/>
      <charset val="2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2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rgb="FF0070C0"/>
      <name val="Calibri"/>
      <family val="2"/>
      <scheme val="minor"/>
    </font>
    <font>
      <sz val="1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theme="1"/>
      <name val="Symbol"/>
      <family val="1"/>
      <charset val="2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4"/>
      <name val="Arial"/>
      <family val="2"/>
    </font>
    <font>
      <sz val="16"/>
      <color theme="1"/>
      <name val="Calibri"/>
      <family val="2"/>
      <scheme val="minor"/>
    </font>
    <font>
      <sz val="14"/>
      <color theme="1"/>
      <name val="Calibri"/>
      <family val="2"/>
    </font>
    <font>
      <sz val="22"/>
      <color theme="1"/>
      <name val="Calibri"/>
      <family val="2"/>
      <scheme val="minor"/>
    </font>
    <font>
      <sz val="11"/>
      <color theme="1"/>
      <name val="Symbol"/>
      <family val="1"/>
      <charset val="2"/>
    </font>
    <font>
      <sz val="14"/>
      <color rgb="FFFFC000"/>
      <name val="Calibri"/>
      <family val="2"/>
      <scheme val="minor"/>
    </font>
    <font>
      <sz val="11"/>
      <color theme="1"/>
      <name val="Webdings"/>
      <family val="1"/>
      <charset val="2"/>
    </font>
    <font>
      <sz val="36"/>
      <color theme="1"/>
      <name val="Calibri"/>
      <family val="2"/>
      <scheme val="minor"/>
    </font>
    <font>
      <b/>
      <sz val="11"/>
      <color theme="1"/>
      <name val="Symbol"/>
      <family val="1"/>
      <charset val="2"/>
    </font>
    <font>
      <b/>
      <vertAlign val="subscript"/>
      <sz val="11"/>
      <color theme="1"/>
      <name val="Calibri"/>
      <family val="2"/>
      <scheme val="minor"/>
    </font>
    <font>
      <sz val="20"/>
      <color theme="1"/>
      <name val="Symbol"/>
      <family val="1"/>
      <charset val="2"/>
    </font>
    <font>
      <sz val="11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9">
    <xf numFmtId="0" fontId="0" fillId="0" borderId="0" xfId="0"/>
    <xf numFmtId="0" fontId="3" fillId="0" borderId="0" xfId="0" applyFont="1" applyProtection="1"/>
    <xf numFmtId="0" fontId="4" fillId="0" borderId="0" xfId="0" applyFont="1" applyProtection="1"/>
    <xf numFmtId="0" fontId="6" fillId="0" borderId="0" xfId="0" applyFont="1" applyProtection="1"/>
    <xf numFmtId="0" fontId="7" fillId="0" borderId="0" xfId="0" applyFont="1" applyProtection="1"/>
    <xf numFmtId="0" fontId="8" fillId="0" borderId="0" xfId="0" applyFont="1" applyProtection="1"/>
    <xf numFmtId="2" fontId="9" fillId="0" borderId="0" xfId="0" applyNumberFormat="1" applyFont="1" applyFill="1" applyAlignment="1" applyProtection="1">
      <alignment vertical="center"/>
    </xf>
    <xf numFmtId="0" fontId="5" fillId="0" borderId="0" xfId="0" applyFont="1" applyFill="1" applyBorder="1" applyProtection="1"/>
    <xf numFmtId="0" fontId="3" fillId="0" borderId="0" xfId="0" applyFont="1" applyFill="1" applyBorder="1" applyProtection="1"/>
    <xf numFmtId="0" fontId="6" fillId="0" borderId="0" xfId="0" applyFont="1" applyFill="1" applyBorder="1" applyProtection="1"/>
    <xf numFmtId="1" fontId="5" fillId="0" borderId="0" xfId="0" applyNumberFormat="1" applyFont="1" applyFill="1" applyBorder="1" applyProtection="1"/>
    <xf numFmtId="1" fontId="3" fillId="0" borderId="0" xfId="0" applyNumberFormat="1" applyFont="1" applyFill="1" applyBorder="1" applyProtection="1"/>
    <xf numFmtId="0" fontId="15" fillId="0" borderId="0" xfId="0" applyFont="1" applyProtection="1"/>
    <xf numFmtId="0" fontId="17" fillId="0" borderId="0" xfId="0" applyFont="1" applyFill="1" applyBorder="1" applyProtection="1"/>
    <xf numFmtId="0" fontId="15" fillId="0" borderId="0" xfId="0" applyFont="1" applyFill="1" applyBorder="1" applyProtection="1"/>
    <xf numFmtId="0" fontId="16" fillId="0" borderId="0" xfId="0" applyFont="1" applyFill="1" applyBorder="1" applyProtection="1"/>
    <xf numFmtId="0" fontId="20" fillId="0" borderId="0" xfId="0" applyFont="1" applyFill="1" applyBorder="1" applyProtection="1"/>
    <xf numFmtId="0" fontId="0" fillId="0" borderId="0" xfId="0" applyProtection="1"/>
    <xf numFmtId="0" fontId="0" fillId="5" borderId="0" xfId="0" applyFill="1" applyProtection="1"/>
    <xf numFmtId="0" fontId="14" fillId="0" borderId="0" xfId="0" applyFont="1" applyProtection="1"/>
    <xf numFmtId="0" fontId="0" fillId="4" borderId="0" xfId="0" applyFill="1" applyProtection="1"/>
    <xf numFmtId="0" fontId="0" fillId="0" borderId="0" xfId="0" applyFill="1" applyBorder="1" applyProtection="1"/>
    <xf numFmtId="14" fontId="10" fillId="0" borderId="0" xfId="0" applyNumberFormat="1" applyFont="1" applyFill="1" applyBorder="1" applyProtection="1"/>
    <xf numFmtId="20" fontId="10" fillId="0" borderId="0" xfId="0" applyNumberFormat="1" applyFont="1" applyFill="1" applyBorder="1" applyProtection="1"/>
    <xf numFmtId="22" fontId="1" fillId="0" borderId="0" xfId="0" applyNumberFormat="1" applyFont="1" applyFill="1" applyBorder="1" applyProtection="1"/>
    <xf numFmtId="0" fontId="10" fillId="0" borderId="0" xfId="0" applyFont="1" applyFill="1" applyBorder="1" applyProtection="1"/>
    <xf numFmtId="0" fontId="15" fillId="0" borderId="0" xfId="0" applyFont="1" applyFill="1" applyBorder="1" applyAlignment="1" applyProtection="1">
      <alignment horizontal="left"/>
    </xf>
    <xf numFmtId="166" fontId="0" fillId="0" borderId="0" xfId="0" applyNumberFormat="1" applyFill="1" applyBorder="1" applyProtection="1"/>
    <xf numFmtId="0" fontId="15" fillId="0" borderId="0" xfId="0" applyFont="1" applyAlignment="1" applyProtection="1"/>
    <xf numFmtId="2" fontId="19" fillId="3" borderId="1" xfId="0" applyNumberFormat="1" applyFont="1" applyFill="1" applyBorder="1" applyProtection="1"/>
    <xf numFmtId="165" fontId="0" fillId="0" borderId="0" xfId="0" applyNumberFormat="1" applyFill="1" applyBorder="1" applyProtection="1"/>
    <xf numFmtId="164" fontId="0" fillId="0" borderId="0" xfId="0" applyNumberFormat="1" applyFill="1" applyBorder="1" applyProtection="1"/>
    <xf numFmtId="165" fontId="19" fillId="3" borderId="1" xfId="0" applyNumberFormat="1" applyFont="1" applyFill="1" applyBorder="1" applyProtection="1"/>
    <xf numFmtId="164" fontId="0" fillId="0" borderId="0" xfId="0" applyNumberFormat="1" applyProtection="1"/>
    <xf numFmtId="0" fontId="1" fillId="0" borderId="0" xfId="0" applyFont="1" applyProtection="1"/>
    <xf numFmtId="165" fontId="0" fillId="0" borderId="0" xfId="0" applyNumberFormat="1" applyProtection="1"/>
    <xf numFmtId="166" fontId="0" fillId="0" borderId="0" xfId="0" applyNumberFormat="1" applyProtection="1"/>
    <xf numFmtId="165" fontId="19" fillId="3" borderId="1" xfId="0" applyNumberFormat="1" applyFont="1" applyFill="1" applyBorder="1" applyAlignment="1" applyProtection="1">
      <alignment horizontal="right"/>
    </xf>
    <xf numFmtId="169" fontId="19" fillId="6" borderId="1" xfId="0" applyNumberFormat="1" applyFont="1" applyFill="1" applyBorder="1" applyProtection="1"/>
    <xf numFmtId="3" fontId="17" fillId="2" borderId="1" xfId="0" applyNumberFormat="1" applyFont="1" applyFill="1" applyBorder="1" applyProtection="1">
      <protection locked="0"/>
    </xf>
    <xf numFmtId="0" fontId="18" fillId="2" borderId="1" xfId="0" applyFont="1" applyFill="1" applyBorder="1" applyProtection="1">
      <protection locked="0"/>
    </xf>
    <xf numFmtId="1" fontId="17" fillId="2" borderId="1" xfId="0" applyNumberFormat="1" applyFont="1" applyFill="1" applyBorder="1" applyProtection="1">
      <protection locked="0"/>
    </xf>
    <xf numFmtId="1" fontId="18" fillId="2" borderId="1" xfId="0" applyNumberFormat="1" applyFont="1" applyFill="1" applyBorder="1" applyProtection="1">
      <protection locked="0"/>
    </xf>
    <xf numFmtId="14" fontId="18" fillId="2" borderId="1" xfId="0" applyNumberFormat="1" applyFont="1" applyFill="1" applyBorder="1" applyProtection="1">
      <protection locked="0"/>
    </xf>
    <xf numFmtId="20" fontId="18" fillId="2" borderId="1" xfId="0" applyNumberFormat="1" applyFont="1" applyFill="1" applyBorder="1" applyProtection="1">
      <protection locked="0"/>
    </xf>
    <xf numFmtId="3" fontId="5" fillId="3" borderId="1" xfId="0" applyNumberFormat="1" applyFont="1" applyFill="1" applyBorder="1" applyProtection="1"/>
    <xf numFmtId="0" fontId="3" fillId="3" borderId="1" xfId="0" applyFont="1" applyFill="1" applyBorder="1" applyProtection="1"/>
    <xf numFmtId="1" fontId="5" fillId="3" borderId="1" xfId="0" applyNumberFormat="1" applyFont="1" applyFill="1" applyBorder="1" applyProtection="1"/>
    <xf numFmtId="1" fontId="3" fillId="3" borderId="1" xfId="0" applyNumberFormat="1" applyFont="1" applyFill="1" applyBorder="1" applyProtection="1"/>
    <xf numFmtId="0" fontId="13" fillId="0" borderId="0" xfId="0" applyFont="1" applyProtection="1"/>
    <xf numFmtId="14" fontId="10" fillId="3" borderId="1" xfId="0" applyNumberFormat="1" applyFont="1" applyFill="1" applyBorder="1" applyProtection="1"/>
    <xf numFmtId="20" fontId="10" fillId="3" borderId="1" xfId="0" applyNumberFormat="1" applyFont="1" applyFill="1" applyBorder="1" applyProtection="1"/>
    <xf numFmtId="14" fontId="0" fillId="0" borderId="0" xfId="0" applyNumberFormat="1" applyProtection="1"/>
    <xf numFmtId="0" fontId="10" fillId="3" borderId="1" xfId="0" applyFont="1" applyFill="1" applyBorder="1" applyProtection="1"/>
    <xf numFmtId="167" fontId="0" fillId="0" borderId="0" xfId="0" applyNumberFormat="1" applyProtection="1"/>
    <xf numFmtId="2" fontId="0" fillId="3" borderId="1" xfId="0" applyNumberFormat="1" applyFill="1" applyBorder="1" applyProtection="1"/>
    <xf numFmtId="2" fontId="12" fillId="0" borderId="0" xfId="0" applyNumberFormat="1" applyFont="1" applyProtection="1"/>
    <xf numFmtId="164" fontId="1" fillId="0" borderId="0" xfId="0" applyNumberFormat="1" applyFont="1" applyFill="1" applyBorder="1" applyProtection="1"/>
    <xf numFmtId="2" fontId="0" fillId="0" borderId="0" xfId="0" applyNumberFormat="1" applyProtection="1"/>
    <xf numFmtId="165" fontId="1" fillId="0" borderId="0" xfId="0" applyNumberFormat="1" applyFont="1" applyFill="1" applyBorder="1" applyProtection="1"/>
    <xf numFmtId="169" fontId="0" fillId="0" borderId="0" xfId="0" applyNumberFormat="1" applyProtection="1"/>
    <xf numFmtId="0" fontId="0" fillId="3" borderId="0" xfId="0" applyFill="1" applyProtection="1"/>
    <xf numFmtId="0" fontId="10" fillId="3" borderId="0" xfId="0" applyFont="1" applyFill="1" applyProtection="1"/>
    <xf numFmtId="14" fontId="0" fillId="2" borderId="1" xfId="0" applyNumberFormat="1" applyFill="1" applyBorder="1" applyProtection="1"/>
    <xf numFmtId="2" fontId="1" fillId="0" borderId="0" xfId="0" applyNumberFormat="1" applyFont="1" applyProtection="1"/>
    <xf numFmtId="2" fontId="2" fillId="0" borderId="0" xfId="0" applyNumberFormat="1" applyFont="1" applyProtection="1"/>
    <xf numFmtId="168" fontId="0" fillId="0" borderId="0" xfId="0" applyNumberFormat="1" applyProtection="1"/>
    <xf numFmtId="21" fontId="0" fillId="0" borderId="0" xfId="0" applyNumberFormat="1" applyProtection="1"/>
    <xf numFmtId="14" fontId="0" fillId="3" borderId="0" xfId="0" applyNumberFormat="1" applyFill="1" applyProtection="1"/>
    <xf numFmtId="2" fontId="0" fillId="3" borderId="0" xfId="0" applyNumberFormat="1" applyFill="1" applyProtection="1"/>
    <xf numFmtId="0" fontId="0" fillId="7" borderId="0" xfId="0" applyFill="1" applyProtection="1"/>
    <xf numFmtId="165" fontId="0" fillId="0" borderId="0" xfId="0" applyNumberFormat="1"/>
    <xf numFmtId="0" fontId="0" fillId="8" borderId="0" xfId="0" applyFill="1" applyProtection="1"/>
    <xf numFmtId="1" fontId="0" fillId="0" borderId="0" xfId="0" applyNumberFormat="1"/>
    <xf numFmtId="1" fontId="19" fillId="3" borderId="1" xfId="0" applyNumberFormat="1" applyFont="1" applyFill="1" applyBorder="1" applyProtection="1"/>
    <xf numFmtId="0" fontId="15" fillId="0" borderId="0" xfId="0" applyFont="1" applyAlignment="1" applyProtection="1">
      <alignment vertical="top"/>
    </xf>
    <xf numFmtId="0" fontId="21" fillId="0" borderId="0" xfId="0" applyFont="1" applyAlignment="1" applyProtection="1">
      <alignment vertical="top"/>
    </xf>
    <xf numFmtId="0" fontId="0" fillId="8" borderId="0" xfId="0" applyFill="1"/>
    <xf numFmtId="1" fontId="0" fillId="0" borderId="0" xfId="0" applyNumberFormat="1" applyProtection="1"/>
    <xf numFmtId="0" fontId="15" fillId="0" borderId="0" xfId="0" applyFont="1" applyAlignment="1" applyProtection="1">
      <alignment horizontal="right" vertical="center"/>
    </xf>
    <xf numFmtId="0" fontId="22" fillId="0" borderId="0" xfId="0" quotePrefix="1" applyFont="1" applyAlignment="1" applyProtection="1">
      <alignment vertical="top"/>
    </xf>
    <xf numFmtId="0" fontId="0" fillId="8" borderId="0" xfId="0" applyFill="1" applyAlignment="1" applyProtection="1">
      <alignment vertical="top"/>
    </xf>
    <xf numFmtId="0" fontId="22" fillId="0" borderId="0" xfId="0" quotePrefix="1" applyFont="1" applyAlignment="1" applyProtection="1"/>
    <xf numFmtId="2" fontId="0" fillId="0" borderId="0" xfId="0" applyNumberFormat="1"/>
    <xf numFmtId="2" fontId="0" fillId="0" borderId="0" xfId="0" applyNumberFormat="1" applyFill="1"/>
    <xf numFmtId="0" fontId="1" fillId="0" borderId="0" xfId="0" applyFont="1"/>
    <xf numFmtId="166" fontId="1" fillId="0" borderId="0" xfId="0" applyNumberFormat="1" applyFont="1" applyProtection="1"/>
    <xf numFmtId="165" fontId="1" fillId="0" borderId="0" xfId="0" applyNumberFormat="1" applyFont="1" applyProtection="1"/>
    <xf numFmtId="165" fontId="1" fillId="0" borderId="0" xfId="0" applyNumberFormat="1" applyFont="1"/>
    <xf numFmtId="0" fontId="25" fillId="0" borderId="0" xfId="0" applyFont="1" applyFill="1" applyBorder="1" applyProtection="1"/>
    <xf numFmtId="0" fontId="0" fillId="0" borderId="0" xfId="0" applyAlignment="1" applyProtection="1">
      <alignment vertical="top"/>
    </xf>
    <xf numFmtId="0" fontId="0" fillId="0" borderId="0" xfId="0" applyAlignment="1" applyProtection="1">
      <alignment horizontal="right" vertical="top"/>
    </xf>
    <xf numFmtId="0" fontId="0" fillId="0" borderId="0" xfId="0" applyFont="1"/>
    <xf numFmtId="0" fontId="0" fillId="0" borderId="0" xfId="0" applyAlignment="1">
      <alignment vertical="top"/>
    </xf>
    <xf numFmtId="1" fontId="1" fillId="0" borderId="0" xfId="0" applyNumberFormat="1" applyFont="1" applyProtection="1"/>
    <xf numFmtId="0" fontId="0" fillId="0" borderId="0" xfId="0" applyFill="1" applyProtection="1"/>
    <xf numFmtId="0" fontId="0" fillId="0" borderId="0" xfId="0" applyFill="1"/>
    <xf numFmtId="2" fontId="1" fillId="0" borderId="0" xfId="0" applyNumberFormat="1" applyFont="1"/>
    <xf numFmtId="2" fontId="0" fillId="0" borderId="0" xfId="0" applyNumberFormat="1" applyFill="1" applyProtection="1"/>
    <xf numFmtId="0" fontId="15" fillId="0" borderId="0" xfId="0" applyFont="1" applyFill="1" applyProtection="1"/>
    <xf numFmtId="169" fontId="1" fillId="0" borderId="0" xfId="0" applyNumberFormat="1" applyFont="1"/>
    <xf numFmtId="0" fontId="0" fillId="0" borderId="0" xfId="0" applyFill="1" applyAlignment="1" applyProtection="1">
      <alignment vertical="center"/>
    </xf>
    <xf numFmtId="165" fontId="19" fillId="3" borderId="1" xfId="0" applyNumberFormat="1" applyFont="1" applyFill="1" applyBorder="1" applyAlignment="1" applyProtection="1">
      <alignment horizontal="right" vertical="center"/>
    </xf>
    <xf numFmtId="1" fontId="0" fillId="9" borderId="0" xfId="0" applyNumberFormat="1" applyFill="1"/>
    <xf numFmtId="0" fontId="14" fillId="0" borderId="0" xfId="0" applyFont="1" applyAlignment="1" applyProtection="1">
      <alignment vertical="center"/>
    </xf>
    <xf numFmtId="0" fontId="14" fillId="0" borderId="0" xfId="0" applyFont="1" applyAlignment="1" applyProtection="1"/>
    <xf numFmtId="165" fontId="25" fillId="0" borderId="0" xfId="0" applyNumberFormat="1" applyFont="1" applyAlignment="1" applyProtection="1">
      <alignment horizontal="right"/>
    </xf>
    <xf numFmtId="1" fontId="1" fillId="0" borderId="0" xfId="0" applyNumberFormat="1" applyFont="1" applyAlignment="1" applyProtection="1">
      <alignment vertical="center"/>
    </xf>
    <xf numFmtId="1" fontId="0" fillId="0" borderId="0" xfId="0" applyNumberFormat="1" applyFill="1"/>
    <xf numFmtId="14" fontId="15" fillId="7" borderId="0" xfId="0" applyNumberFormat="1" applyFont="1" applyFill="1" applyProtection="1"/>
    <xf numFmtId="0" fontId="15" fillId="0" borderId="0" xfId="0" applyFont="1" applyFill="1" applyAlignment="1" applyProtection="1">
      <alignment horizontal="right" vertical="center"/>
    </xf>
    <xf numFmtId="0" fontId="19" fillId="0" borderId="0" xfId="0" applyFont="1" applyFill="1" applyAlignment="1" applyProtection="1">
      <alignment horizontal="right" vertical="center"/>
    </xf>
    <xf numFmtId="0" fontId="15" fillId="0" borderId="0" xfId="0" applyFont="1" applyFill="1" applyAlignment="1" applyProtection="1">
      <alignment vertical="top"/>
    </xf>
    <xf numFmtId="0" fontId="0" fillId="6" borderId="0" xfId="0" applyFill="1" applyBorder="1" applyProtection="1"/>
    <xf numFmtId="0" fontId="0" fillId="6" borderId="0" xfId="0" applyFill="1" applyProtection="1"/>
    <xf numFmtId="0" fontId="27" fillId="0" borderId="0" xfId="0" applyFont="1" applyProtection="1"/>
    <xf numFmtId="0" fontId="10" fillId="0" borderId="0" xfId="0" applyFont="1"/>
    <xf numFmtId="164" fontId="10" fillId="0" borderId="0" xfId="0" applyNumberFormat="1" applyFont="1" applyProtection="1"/>
    <xf numFmtId="0" fontId="10" fillId="0" borderId="0" xfId="0" applyFont="1" applyProtection="1"/>
    <xf numFmtId="169" fontId="0" fillId="0" borderId="0" xfId="0" applyNumberFormat="1" applyAlignment="1">
      <alignment horizontal="right" vertical="center"/>
    </xf>
    <xf numFmtId="0" fontId="0" fillId="0" borderId="0" xfId="0" applyAlignment="1">
      <alignment horizontal="right"/>
    </xf>
    <xf numFmtId="0" fontId="0" fillId="0" borderId="0" xfId="0" applyAlignment="1">
      <alignment horizontal="right" vertical="center"/>
    </xf>
    <xf numFmtId="14" fontId="19" fillId="0" borderId="0" xfId="0" applyNumberFormat="1" applyFont="1" applyFill="1" applyBorder="1" applyProtection="1"/>
    <xf numFmtId="0" fontId="19" fillId="3" borderId="1" xfId="0" applyFont="1" applyFill="1" applyBorder="1" applyAlignment="1" applyProtection="1">
      <alignment horizontal="right" vertical="top"/>
    </xf>
    <xf numFmtId="0" fontId="23" fillId="0" borderId="0" xfId="0" applyFont="1" applyProtection="1"/>
    <xf numFmtId="0" fontId="19" fillId="0" borderId="0" xfId="0" applyFont="1" applyFill="1" applyAlignment="1" applyProtection="1">
      <alignment horizontal="left" vertical="center"/>
    </xf>
    <xf numFmtId="0" fontId="0" fillId="0" borderId="0" xfId="0" applyAlignment="1" applyProtection="1">
      <alignment horizontal="left"/>
    </xf>
    <xf numFmtId="22" fontId="1" fillId="0" borderId="0" xfId="0" applyNumberFormat="1" applyFont="1" applyAlignment="1" applyProtection="1"/>
    <xf numFmtId="0" fontId="0" fillId="0" borderId="0" xfId="0" applyAlignment="1" applyProtection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Berechnung!$J$44</c:f>
              <c:strCache>
                <c:ptCount val="1"/>
                <c:pt idx="0">
                  <c:v>Tageslänge</c:v>
                </c:pt>
              </c:strCache>
            </c:strRef>
          </c:tx>
          <c:marker>
            <c:symbol val="none"/>
          </c:marker>
          <c:val>
            <c:numRef>
              <c:f>Berechnung!$G$45:$G$409</c:f>
              <c:numCache>
                <c:formatCode>0.00</c:formatCode>
                <c:ptCount val="365"/>
                <c:pt idx="0">
                  <c:v>7.2840953648534903</c:v>
                </c:pt>
                <c:pt idx="1">
                  <c:v>7.3062947077891236</c:v>
                </c:pt>
                <c:pt idx="2">
                  <c:v>7.3304593454140656</c:v>
                </c:pt>
                <c:pt idx="3">
                  <c:v>7.3565567206820059</c:v>
                </c:pt>
                <c:pt idx="4">
                  <c:v>7.3845521807196768</c:v>
                </c:pt>
                <c:pt idx="5">
                  <c:v>7.4144091430924268</c:v>
                </c:pt>
                <c:pt idx="6">
                  <c:v>7.4460892663273244</c:v>
                </c:pt>
                <c:pt idx="7">
                  <c:v>7.4795526231490168</c:v>
                </c:pt>
                <c:pt idx="8">
                  <c:v>7.514757874939745</c:v>
                </c:pt>
                <c:pt idx="9">
                  <c:v>7.5516624460095931</c:v>
                </c:pt>
                <c:pt idx="10">
                  <c:v>7.5902226963532131</c:v>
                </c:pt>
                <c:pt idx="11">
                  <c:v>7.6303940916722297</c:v>
                </c:pt>
                <c:pt idx="12">
                  <c:v>7.6721313695548785</c:v>
                </c:pt>
                <c:pt idx="13">
                  <c:v>7.7153887008233664</c:v>
                </c:pt>
                <c:pt idx="14">
                  <c:v>7.7601198451822571</c:v>
                </c:pt>
                <c:pt idx="15">
                  <c:v>7.8062783004250642</c:v>
                </c:pt>
                <c:pt idx="16">
                  <c:v>7.8538174445789277</c:v>
                </c:pt>
                <c:pt idx="17">
                  <c:v>7.9026906704868987</c:v>
                </c:pt>
                <c:pt idx="18">
                  <c:v>7.9528515124419039</c:v>
                </c:pt>
                <c:pt idx="19">
                  <c:v>8.0042537645948659</c:v>
                </c:pt>
                <c:pt idx="20">
                  <c:v>8.0568515909602585</c:v>
                </c:pt>
                <c:pt idx="21">
                  <c:v>8.1105996269351532</c:v>
                </c:pt>
                <c:pt idx="22">
                  <c:v>8.1654530723317045</c:v>
                </c:pt>
                <c:pt idx="23">
                  <c:v>8.2213677759980754</c:v>
                </c:pt>
                <c:pt idx="24">
                  <c:v>8.2783003121684935</c:v>
                </c:pt>
                <c:pt idx="25">
                  <c:v>8.3362080487402981</c:v>
                </c:pt>
                <c:pt idx="26">
                  <c:v>8.395049207723897</c:v>
                </c:pt>
                <c:pt idx="27">
                  <c:v>8.4547829181516878</c:v>
                </c:pt>
                <c:pt idx="28">
                  <c:v>8.5153692617641479</c:v>
                </c:pt>
                <c:pt idx="29">
                  <c:v>8.5767693118164168</c:v>
                </c:pt>
                <c:pt idx="30">
                  <c:v>8.6389451653669838</c:v>
                </c:pt>
                <c:pt idx="31">
                  <c:v>8.7018599694226868</c:v>
                </c:pt>
                <c:pt idx="32">
                  <c:v>8.7654779413213078</c:v>
                </c:pt>
                <c:pt idx="33">
                  <c:v>8.8297643837354176</c:v>
                </c:pt>
                <c:pt idx="34">
                  <c:v>8.8946856946795556</c:v>
                </c:pt>
                <c:pt idx="35">
                  <c:v>8.9602093728976051</c:v>
                </c:pt>
                <c:pt idx="36">
                  <c:v>9.0263040189990829</c:v>
                </c:pt>
                <c:pt idx="37">
                  <c:v>9.0929393327025174</c:v>
                </c:pt>
                <c:pt idx="38">
                  <c:v>9.1600861065314199</c:v>
                </c:pt>
                <c:pt idx="39">
                  <c:v>9.2277162162943096</c:v>
                </c:pt>
                <c:pt idx="40">
                  <c:v>9.2958026086648555</c:v>
                </c:pt>
                <c:pt idx="41">
                  <c:v>9.36431928616196</c:v>
                </c:pt>
                <c:pt idx="42">
                  <c:v>9.4332412898129707</c:v>
                </c:pt>
                <c:pt idx="43">
                  <c:v>9.5025446797659914</c:v>
                </c:pt>
                <c:pt idx="44">
                  <c:v>9.5722065141002766</c:v>
                </c:pt>
                <c:pt idx="45">
                  <c:v>9.6422048260664788</c:v>
                </c:pt>
                <c:pt idx="46">
                  <c:v>9.7125185999718884</c:v>
                </c:pt>
                <c:pt idx="47">
                  <c:v>9.7831277459092245</c:v>
                </c:pt>
                <c:pt idx="48">
                  <c:v>9.8540130735117852</c:v>
                </c:pt>
                <c:pt idx="49">
                  <c:v>9.9251562649022222</c:v>
                </c:pt>
                <c:pt idx="50">
                  <c:v>9.9965398469876554</c:v>
                </c:pt>
                <c:pt idx="51">
                  <c:v>10.068147163239621</c:v>
                </c:pt>
                <c:pt idx="52">
                  <c:v>10.139962345084063</c:v>
                </c:pt>
                <c:pt idx="53">
                  <c:v>10.211970283014008</c:v>
                </c:pt>
                <c:pt idx="54">
                  <c:v>10.28415659752547</c:v>
                </c:pt>
                <c:pt idx="55">
                  <c:v>10.356507609966149</c:v>
                </c:pt>
                <c:pt idx="56">
                  <c:v>10.429010313375869</c:v>
                </c:pt>
                <c:pt idx="57">
                  <c:v>10.501652343388029</c:v>
                </c:pt>
                <c:pt idx="58">
                  <c:v>10.574421949252194</c:v>
                </c:pt>
                <c:pt idx="59">
                  <c:v>10.647307965029624</c:v>
                </c:pt>
                <c:pt idx="60">
                  <c:v>10.720299781005593</c:v>
                </c:pt>
                <c:pt idx="61">
                  <c:v>10.793387315355382</c:v>
                </c:pt>
                <c:pt idx="62">
                  <c:v>10.86656098609404</c:v>
                </c:pt>
                <c:pt idx="63">
                  <c:v>10.939811683334085</c:v>
                </c:pt>
                <c:pt idx="64">
                  <c:v>11.013130741869693</c:v>
                </c:pt>
                <c:pt idx="65">
                  <c:v>11.08650991410097</c:v>
                </c:pt>
                <c:pt idx="66">
                  <c:v>11.159941343307263</c:v>
                </c:pt>
                <c:pt idx="67">
                  <c:v>11.233417537274294</c:v>
                </c:pt>
                <c:pt idx="68">
                  <c:v>11.306931342276249</c:v>
                </c:pt>
                <c:pt idx="69">
                  <c:v>11.380475917410536</c:v>
                </c:pt>
                <c:pt idx="70">
                  <c:v>11.454044709279838</c:v>
                </c:pt>
                <c:pt idx="71">
                  <c:v>11.527631427013596</c:v>
                </c:pt>
                <c:pt idx="72">
                  <c:v>11.601230017618475</c:v>
                </c:pt>
                <c:pt idx="73">
                  <c:v>11.674834641645484</c:v>
                </c:pt>
                <c:pt idx="74">
                  <c:v>11.748439649159383</c:v>
                </c:pt>
                <c:pt idx="75">
                  <c:v>11.822039555994685</c:v>
                </c:pt>
                <c:pt idx="76">
                  <c:v>11.895629020281048</c:v>
                </c:pt>
                <c:pt idx="77">
                  <c:v>11.969202819219833</c:v>
                </c:pt>
                <c:pt idx="78">
                  <c:v>12.042755826092678</c:v>
                </c:pt>
                <c:pt idx="79">
                  <c:v>12.116282987482261</c:v>
                </c:pt>
                <c:pt idx="80">
                  <c:v>12.189779300684854</c:v>
                </c:pt>
                <c:pt idx="81">
                  <c:v>12.263239791293985</c:v>
                </c:pt>
                <c:pt idx="82">
                  <c:v>12.336659490934339</c:v>
                </c:pt>
                <c:pt idx="83">
                  <c:v>12.410033415125001</c:v>
                </c:pt>
                <c:pt idx="84">
                  <c:v>12.483356541251331</c:v>
                </c:pt>
                <c:pt idx="85">
                  <c:v>12.556623786625059</c:v>
                </c:pt>
                <c:pt idx="86">
                  <c:v>12.629829986612673</c:v>
                </c:pt>
                <c:pt idx="87">
                  <c:v>12.702969872812746</c:v>
                </c:pt>
                <c:pt idx="88">
                  <c:v>12.776038051263706</c:v>
                </c:pt>
                <c:pt idx="89">
                  <c:v>12.84902898066445</c:v>
                </c:pt>
                <c:pt idx="90">
                  <c:v>12.921936950591247</c:v>
                </c:pt>
                <c:pt idx="91">
                  <c:v>12.994756059695785</c:v>
                </c:pt>
                <c:pt idx="92">
                  <c:v>13.067480193870489</c:v>
                </c:pt>
                <c:pt idx="93">
                  <c:v>13.140103004368966</c:v>
                </c:pt>
                <c:pt idx="94">
                  <c:v>13.212617885871158</c:v>
                </c:pt>
                <c:pt idx="95">
                  <c:v>13.285017954484898</c:v>
                </c:pt>
                <c:pt idx="96">
                  <c:v>13.357296025677563</c:v>
                </c:pt>
                <c:pt idx="97">
                  <c:v>13.429444592134155</c:v>
                </c:pt>
                <c:pt idx="98">
                  <c:v>13.501455801540637</c:v>
                </c:pt>
                <c:pt idx="99">
                  <c:v>13.573321434294286</c:v>
                </c:pt>
                <c:pt idx="100">
                  <c:v>13.645032881145971</c:v>
                </c:pt>
                <c:pt idx="101">
                  <c:v>13.716581120782676</c:v>
                </c:pt>
                <c:pt idx="102">
                  <c:v>13.78795669736221</c:v>
                </c:pt>
                <c:pt idx="103">
                  <c:v>13.859149698016163</c:v>
                </c:pt>
                <c:pt idx="104">
                  <c:v>13.930149730341343</c:v>
                </c:pt>
                <c:pt idx="105">
                  <c:v>14.000945899904638</c:v>
                </c:pt>
                <c:pt idx="106">
                  <c:v>14.071526787791214</c:v>
                </c:pt>
                <c:pt idx="107">
                  <c:v>14.141880428231257</c:v>
                </c:pt>
                <c:pt idx="108">
                  <c:v>14.211994286346236</c:v>
                </c:pt>
                <c:pt idx="109">
                  <c:v>14.281855236061737</c:v>
                </c:pt>
                <c:pt idx="110">
                  <c:v>14.351449538240379</c:v>
                </c:pt>
                <c:pt idx="111">
                  <c:v>14.420762819095321</c:v>
                </c:pt>
                <c:pt idx="112">
                  <c:v>14.489780048952086</c:v>
                </c:pt>
                <c:pt idx="113">
                  <c:v>14.558485521434214</c:v>
                </c:pt>
                <c:pt idx="114">
                  <c:v>14.626862833156425</c:v>
                </c:pt>
                <c:pt idx="115">
                  <c:v>14.694894864017515</c:v>
                </c:pt>
                <c:pt idx="116">
                  <c:v>14.762563758194126</c:v>
                </c:pt>
                <c:pt idx="117">
                  <c:v>14.829850905946017</c:v>
                </c:pt>
                <c:pt idx="118">
                  <c:v>14.896736926352949</c:v>
                </c:pt>
                <c:pt idx="119">
                  <c:v>14.963201651113536</c:v>
                </c:pt>
                <c:pt idx="120">
                  <c:v>15.029224109546565</c:v>
                </c:pt>
                <c:pt idx="121">
                  <c:v>15.094782514945782</c:v>
                </c:pt>
                <c:pt idx="122">
                  <c:v>15.159854252449962</c:v>
                </c:pt>
                <c:pt idx="123">
                  <c:v>15.224415868600515</c:v>
                </c:pt>
                <c:pt idx="124">
                  <c:v>15.288443062769849</c:v>
                </c:pt>
                <c:pt idx="125">
                  <c:v>15.351910680653917</c:v>
                </c:pt>
                <c:pt idx="126">
                  <c:v>15.414792710032811</c:v>
                </c:pt>
                <c:pt idx="127">
                  <c:v>15.477062279012829</c:v>
                </c:pt>
                <c:pt idx="128">
                  <c:v>15.538691656972535</c:v>
                </c:pt>
                <c:pt idx="129">
                  <c:v>15.599652258443729</c:v>
                </c:pt>
                <c:pt idx="130">
                  <c:v>15.659914650165002</c:v>
                </c:pt>
                <c:pt idx="131">
                  <c:v>15.719448561551781</c:v>
                </c:pt>
                <c:pt idx="132">
                  <c:v>15.778222898830615</c:v>
                </c:pt>
                <c:pt idx="133">
                  <c:v>15.836205763087785</c:v>
                </c:pt>
                <c:pt idx="134">
                  <c:v>15.893364472482462</c:v>
                </c:pt>
                <c:pt idx="135">
                  <c:v>15.94966558887182</c:v>
                </c:pt>
                <c:pt idx="136">
                  <c:v>16.00507494909019</c:v>
                </c:pt>
                <c:pt idx="137">
                  <c:v>16.059557701115448</c:v>
                </c:pt>
                <c:pt idx="138">
                  <c:v>16.113078345343286</c:v>
                </c:pt>
                <c:pt idx="139">
                  <c:v>16.165600781173556</c:v>
                </c:pt>
                <c:pt idx="140">
                  <c:v>16.217088359091935</c:v>
                </c:pt>
                <c:pt idx="141">
                  <c:v>16.267503938404495</c:v>
                </c:pt>
                <c:pt idx="142">
                  <c:v>16.316809950752226</c:v>
                </c:pt>
                <c:pt idx="143">
                  <c:v>16.36496846949656</c:v>
                </c:pt>
                <c:pt idx="144">
                  <c:v>16.411941285025858</c:v>
                </c:pt>
                <c:pt idx="145">
                  <c:v>16.45768998598594</c:v>
                </c:pt>
                <c:pt idx="146">
                  <c:v>16.502176046385603</c:v>
                </c:pt>
                <c:pt idx="147">
                  <c:v>16.545360918470458</c:v>
                </c:pt>
                <c:pt idx="148">
                  <c:v>16.587206131195835</c:v>
                </c:pt>
                <c:pt idx="149">
                  <c:v>16.627673394062196</c:v>
                </c:pt>
                <c:pt idx="150">
                  <c:v>16.66672470600502</c:v>
                </c:pt>
                <c:pt idx="151">
                  <c:v>16.70432246895653</c:v>
                </c:pt>
                <c:pt idx="152">
                  <c:v>16.740429605619212</c:v>
                </c:pt>
                <c:pt idx="153">
                  <c:v>16.775009680912909</c:v>
                </c:pt>
                <c:pt idx="154">
                  <c:v>16.808027026478154</c:v>
                </c:pt>
                <c:pt idx="155">
                  <c:v>16.839446867541717</c:v>
                </c:pt>
                <c:pt idx="156">
                  <c:v>16.869235451375477</c:v>
                </c:pt>
                <c:pt idx="157">
                  <c:v>16.897360176510276</c:v>
                </c:pt>
                <c:pt idx="158">
                  <c:v>16.923789721802692</c:v>
                </c:pt>
                <c:pt idx="159">
                  <c:v>16.948494174397531</c:v>
                </c:pt>
                <c:pt idx="160">
                  <c:v>16.971445155582895</c:v>
                </c:pt>
                <c:pt idx="161">
                  <c:v>16.992615943501143</c:v>
                </c:pt>
                <c:pt idx="162">
                  <c:v>17.011981591657552</c:v>
                </c:pt>
                <c:pt idx="163">
                  <c:v>17.029519042162299</c:v>
                </c:pt>
                <c:pt idx="164">
                  <c:v>17.04520723265016</c:v>
                </c:pt>
                <c:pt idx="165">
                  <c:v>17.059027195847513</c:v>
                </c:pt>
                <c:pt idx="166">
                  <c:v>17.070962150798245</c:v>
                </c:pt>
                <c:pt idx="167">
                  <c:v>17.08099758481881</c:v>
                </c:pt>
                <c:pt idx="168">
                  <c:v>17.089121325327699</c:v>
                </c:pt>
                <c:pt idx="169">
                  <c:v>17.095323600785157</c:v>
                </c:pt>
                <c:pt idx="170">
                  <c:v>17.099597090083858</c:v>
                </c:pt>
                <c:pt idx="171">
                  <c:v>17.101936959848409</c:v>
                </c:pt>
                <c:pt idx="172">
                  <c:v>17.1023408892299</c:v>
                </c:pt>
                <c:pt idx="173">
                  <c:v>17.100809081917337</c:v>
                </c:pt>
                <c:pt idx="174">
                  <c:v>17.097344265229829</c:v>
                </c:pt>
                <c:pt idx="175">
                  <c:v>17.091951676297626</c:v>
                </c:pt>
                <c:pt idx="176">
                  <c:v>17.084639035484383</c:v>
                </c:pt>
                <c:pt idx="177">
                  <c:v>17.075416507344354</c:v>
                </c:pt>
                <c:pt idx="178">
                  <c:v>17.064296649543742</c:v>
                </c:pt>
                <c:pt idx="179">
                  <c:v>17.051294350302371</c:v>
                </c:pt>
                <c:pt idx="180">
                  <c:v>17.036426755028344</c:v>
                </c:pt>
                <c:pt idx="181">
                  <c:v>17.019713182921922</c:v>
                </c:pt>
                <c:pt idx="182">
                  <c:v>17.001175034413897</c:v>
                </c:pt>
                <c:pt idx="183">
                  <c:v>16.980835690377479</c:v>
                </c:pt>
                <c:pt idx="184">
                  <c:v>16.958720404109606</c:v>
                </c:pt>
                <c:pt idx="185">
                  <c:v>16.934856187117997</c:v>
                </c:pt>
                <c:pt idx="186">
                  <c:v>16.909271689773863</c:v>
                </c:pt>
                <c:pt idx="187">
                  <c:v>16.881997077897264</c:v>
                </c:pt>
                <c:pt idx="188">
                  <c:v>16.853063906334164</c:v>
                </c:pt>
                <c:pt idx="189">
                  <c:v>16.822504990561512</c:v>
                </c:pt>
                <c:pt idx="190">
                  <c:v>16.790354277321281</c:v>
                </c:pt>
                <c:pt idx="191">
                  <c:v>16.75664671523737</c:v>
                </c:pt>
                <c:pt idx="192">
                  <c:v>16.721418126312834</c:v>
                </c:pt>
                <c:pt idx="193">
                  <c:v>16.68470507914008</c:v>
                </c:pt>
                <c:pt idx="194">
                  <c:v>16.646544764586174</c:v>
                </c:pt>
                <c:pt idx="195">
                  <c:v>16.606974874640052</c:v>
                </c:pt>
                <c:pt idx="196">
                  <c:v>16.566033485030633</c:v>
                </c:pt>
                <c:pt idx="197">
                  <c:v>16.523758942145683</c:v>
                </c:pt>
                <c:pt idx="198">
                  <c:v>16.480189754702323</c:v>
                </c:pt>
                <c:pt idx="199">
                  <c:v>16.435364490542867</c:v>
                </c:pt>
                <c:pt idx="200">
                  <c:v>16.389321678854536</c:v>
                </c:pt>
                <c:pt idx="201">
                  <c:v>16.342099718040515</c:v>
                </c:pt>
                <c:pt idx="202">
                  <c:v>16.293736789402406</c:v>
                </c:pt>
                <c:pt idx="203">
                  <c:v>16.244270776731856</c:v>
                </c:pt>
                <c:pt idx="204">
                  <c:v>16.193739191851851</c:v>
                </c:pt>
                <c:pt idx="205">
                  <c:v>16.142179106096215</c:v>
                </c:pt>
                <c:pt idx="206">
                  <c:v>16.089627087669665</c:v>
                </c:pt>
                <c:pt idx="207">
                  <c:v>16.036119144789936</c:v>
                </c:pt>
                <c:pt idx="208">
                  <c:v>15.981690674477997</c:v>
                </c:pt>
                <c:pt idx="209">
                  <c:v>15.926376416832557</c:v>
                </c:pt>
                <c:pt idx="210">
                  <c:v>15.870210414599581</c:v>
                </c:pt>
                <c:pt idx="211">
                  <c:v>15.813225977827525</c:v>
                </c:pt>
                <c:pt idx="212">
                  <c:v>15.755455653382734</c:v>
                </c:pt>
                <c:pt idx="213">
                  <c:v>15.696931199087626</c:v>
                </c:pt>
                <c:pt idx="214">
                  <c:v>15.637683562235825</c:v>
                </c:pt>
                <c:pt idx="215">
                  <c:v>15.577742862233595</c:v>
                </c:pt>
                <c:pt idx="216">
                  <c:v>15.51713837711455</c:v>
                </c:pt>
                <c:pt idx="217">
                  <c:v>15.455898533675326</c:v>
                </c:pt>
                <c:pt idx="218">
                  <c:v>15.394050900982284</c:v>
                </c:pt>
                <c:pt idx="219">
                  <c:v>15.331622187004188</c:v>
                </c:pt>
                <c:pt idx="220">
                  <c:v>15.268638238131588</c:v>
                </c:pt>
                <c:pt idx="221">
                  <c:v>15.205124041351475</c:v>
                </c:pt>
                <c:pt idx="222">
                  <c:v>15.141103728853896</c:v>
                </c:pt>
                <c:pt idx="223">
                  <c:v>15.076600584856889</c:v>
                </c:pt>
                <c:pt idx="224">
                  <c:v>15.011637054445849</c:v>
                </c:pt>
                <c:pt idx="225">
                  <c:v>14.946234754233886</c:v>
                </c:pt>
                <c:pt idx="226">
                  <c:v>14.880414484660481</c:v>
                </c:pt>
                <c:pt idx="227">
                  <c:v>14.814196243756404</c:v>
                </c:pt>
                <c:pt idx="228">
                  <c:v>14.747599242213854</c:v>
                </c:pt>
                <c:pt idx="229">
                  <c:v>14.680641919611451</c:v>
                </c:pt>
                <c:pt idx="230">
                  <c:v>14.613341961654283</c:v>
                </c:pt>
                <c:pt idx="231">
                  <c:v>14.545716318299583</c:v>
                </c:pt>
                <c:pt idx="232">
                  <c:v>14.477781222648717</c:v>
                </c:pt>
                <c:pt idx="233">
                  <c:v>14.409552210495821</c:v>
                </c:pt>
                <c:pt idx="234">
                  <c:v>14.341044140432739</c:v>
                </c:pt>
                <c:pt idx="235">
                  <c:v>14.272271214419098</c:v>
                </c:pt>
                <c:pt idx="236">
                  <c:v>14.203246998734532</c:v>
                </c:pt>
                <c:pt idx="237">
                  <c:v>14.133984445238573</c:v>
                </c:pt>
                <c:pt idx="238">
                  <c:v>14.064495912871196</c:v>
                </c:pt>
                <c:pt idx="239">
                  <c:v>13.994793189334304</c:v>
                </c:pt>
                <c:pt idx="240">
                  <c:v>13.924887512901391</c:v>
                </c:pt>
                <c:pt idx="241">
                  <c:v>13.85478959430899</c:v>
                </c:pt>
                <c:pt idx="242">
                  <c:v>13.784509638689517</c:v>
                </c:pt>
                <c:pt idx="243">
                  <c:v>13.7140573675109</c:v>
                </c:pt>
                <c:pt idx="244">
                  <c:v>13.643442040493477</c:v>
                </c:pt>
                <c:pt idx="245">
                  <c:v>13.57267247747976</c:v>
                </c:pt>
                <c:pt idx="246">
                  <c:v>13.501757080237045</c:v>
                </c:pt>
                <c:pt idx="247">
                  <c:v>13.430703854177203</c:v>
                </c:pt>
                <c:pt idx="248">
                  <c:v>13.359520429981863</c:v>
                </c:pt>
                <c:pt idx="249">
                  <c:v>13.288214085124897</c:v>
                </c:pt>
                <c:pt idx="250">
                  <c:v>13.216791765287361</c:v>
                </c:pt>
                <c:pt idx="251">
                  <c:v>13.145260105663187</c:v>
                </c:pt>
                <c:pt idx="252">
                  <c:v>13.073625452156858</c:v>
                </c:pt>
                <c:pt idx="253">
                  <c:v>13.001893882476709</c:v>
                </c:pt>
                <c:pt idx="254">
                  <c:v>12.930071227130052</c:v>
                </c:pt>
                <c:pt idx="255">
                  <c:v>12.858163090328411</c:v>
                </c:pt>
                <c:pt idx="256">
                  <c:v>12.786174870813172</c:v>
                </c:pt>
                <c:pt idx="257">
                  <c:v>12.714111782613761</c:v>
                </c:pt>
                <c:pt idx="258">
                  <c:v>12.64197887575199</c:v>
                </c:pt>
                <c:pt idx="259">
                  <c:v>12.569781056907861</c:v>
                </c:pt>
                <c:pt idx="260">
                  <c:v>12.497523110063206</c:v>
                </c:pt>
                <c:pt idx="261">
                  <c:v>12.425209717140811</c:v>
                </c:pt>
                <c:pt idx="262">
                  <c:v>12.352845478657656</c:v>
                </c:pt>
                <c:pt idx="263">
                  <c:v>12.280434934411794</c:v>
                </c:pt>
                <c:pt idx="264">
                  <c:v>12.207982584222952</c:v>
                </c:pt>
                <c:pt idx="265">
                  <c:v>12.135492908747846</c:v>
                </c:pt>
                <c:pt idx="266">
                  <c:v>12.062970390391296</c:v>
                </c:pt>
                <c:pt idx="267">
                  <c:v>11.990419534334787</c:v>
                </c:pt>
                <c:pt idx="268">
                  <c:v>11.917844889704307</c:v>
                </c:pt>
                <c:pt idx="269">
                  <c:v>11.845251070899177</c:v>
                </c:pt>
                <c:pt idx="270">
                  <c:v>11.772642779103627</c:v>
                </c:pt>
                <c:pt idx="271">
                  <c:v>11.7000248240027</c:v>
                </c:pt>
                <c:pt idx="272">
                  <c:v>11.627402145723444</c:v>
                </c:pt>
                <c:pt idx="273">
                  <c:v>11.554779837022073</c:v>
                </c:pt>
                <c:pt idx="274">
                  <c:v>11.482163165736869</c:v>
                </c:pt>
                <c:pt idx="275">
                  <c:v>11.409557597525778</c:v>
                </c:pt>
                <c:pt idx="276">
                  <c:v>11.33696881890657</c:v>
                </c:pt>
                <c:pt idx="277">
                  <c:v>11.26440276061617</c:v>
                </c:pt>
                <c:pt idx="278">
                  <c:v>11.191865621304048</c:v>
                </c:pt>
                <c:pt idx="279">
                  <c:v>11.119363891573268</c:v>
                </c:pt>
                <c:pt idx="280">
                  <c:v>11.046904378380246</c:v>
                </c:pt>
                <c:pt idx="281">
                  <c:v>10.974494229802362</c:v>
                </c:pt>
                <c:pt idx="282">
                  <c:v>10.902140960180027</c:v>
                </c:pt>
                <c:pt idx="283">
                  <c:v>10.829852475636613</c:v>
                </c:pt>
                <c:pt idx="284">
                  <c:v>10.757637099976785</c:v>
                </c:pt>
                <c:pt idx="285">
                  <c:v>10.685503600960072</c:v>
                </c:pt>
                <c:pt idx="286">
                  <c:v>10.613461216942444</c:v>
                </c:pt>
                <c:pt idx="287">
                  <c:v>10.541519683874421</c:v>
                </c:pt>
                <c:pt idx="288">
                  <c:v>10.469689262639401</c:v>
                </c:pt>
                <c:pt idx="289">
                  <c:v>10.397980766710473</c:v>
                </c:pt>
                <c:pt idx="290">
                  <c:v>10.326405590098311</c:v>
                </c:pt>
                <c:pt idx="291">
                  <c:v>10.254975735556288</c:v>
                </c:pt>
                <c:pt idx="292">
                  <c:v>10.18370384300214</c:v>
                </c:pt>
                <c:pt idx="293">
                  <c:v>10.112603218107914</c:v>
                </c:pt>
                <c:pt idx="294">
                  <c:v>10.041687861001773</c:v>
                </c:pt>
                <c:pt idx="295">
                  <c:v>9.9709724950166567</c:v>
                </c:pt>
                <c:pt idx="296">
                  <c:v>9.9004725954109958</c:v>
                </c:pt>
                <c:pt idx="297">
                  <c:v>9.8302044179768036</c:v>
                </c:pt>
                <c:pt idx="298">
                  <c:v>9.7601850274394319</c:v>
                </c:pt>
                <c:pt idx="299">
                  <c:v>9.6904323255417069</c:v>
                </c:pt>
                <c:pt idx="300">
                  <c:v>9.6209650786927732</c:v>
                </c:pt>
                <c:pt idx="301">
                  <c:v>9.551802945048987</c:v>
                </c:pt>
                <c:pt idx="302">
                  <c:v>9.4829665008802344</c:v>
                </c:pt>
                <c:pt idx="303">
                  <c:v>9.4144772660607305</c:v>
                </c:pt>
                <c:pt idx="304">
                  <c:v>9.3463577285079786</c:v>
                </c:pt>
                <c:pt idx="305">
                  <c:v>9.278631367378086</c:v>
                </c:pt>
                <c:pt idx="306">
                  <c:v>9.2113226748089456</c:v>
                </c:pt>
                <c:pt idx="307">
                  <c:v>9.1444571759864424</c:v>
                </c:pt>
                <c:pt idx="308">
                  <c:v>9.07806144729145</c:v>
                </c:pt>
                <c:pt idx="309">
                  <c:v>9.0121631322683218</c:v>
                </c:pt>
                <c:pt idx="310">
                  <c:v>8.946790955138253</c:v>
                </c:pt>
                <c:pt idx="311">
                  <c:v>8.8819747315637461</c:v>
                </c:pt>
                <c:pt idx="312">
                  <c:v>8.8177453763539564</c:v>
                </c:pt>
                <c:pt idx="313">
                  <c:v>8.7541349077846071</c:v>
                </c:pt>
                <c:pt idx="314">
                  <c:v>8.6911764481913352</c:v>
                </c:pt>
                <c:pt idx="315">
                  <c:v>8.6289042204819246</c:v>
                </c:pt>
                <c:pt idx="316">
                  <c:v>8.5673535402011218</c:v>
                </c:pt>
                <c:pt idx="317">
                  <c:v>8.5065608027723432</c:v>
                </c:pt>
                <c:pt idx="318">
                  <c:v>8.4465634655338544</c:v>
                </c:pt>
                <c:pt idx="319">
                  <c:v>8.3874000241838029</c:v>
                </c:pt>
                <c:pt idx="320">
                  <c:v>8.329109983248685</c:v>
                </c:pt>
                <c:pt idx="321">
                  <c:v>8.2717338201949353</c:v>
                </c:pt>
                <c:pt idx="322">
                  <c:v>8.2153129428134282</c:v>
                </c:pt>
                <c:pt idx="323">
                  <c:v>8.1598896395221114</c:v>
                </c:pt>
                <c:pt idx="324">
                  <c:v>8.1055070222544714</c:v>
                </c:pt>
                <c:pt idx="325">
                  <c:v>8.0522089616304928</c:v>
                </c:pt>
                <c:pt idx="326">
                  <c:v>8.0000400141433676</c:v>
                </c:pt>
                <c:pt idx="327">
                  <c:v>7.9490453411402822</c:v>
                </c:pt>
                <c:pt idx="328">
                  <c:v>7.8992706194287736</c:v>
                </c:pt>
                <c:pt idx="329">
                  <c:v>7.8507619434025608</c:v>
                </c:pt>
                <c:pt idx="330">
                  <c:v>7.8035657186520853</c:v>
                </c:pt>
                <c:pt idx="331">
                  <c:v>7.7577285471055131</c:v>
                </c:pt>
                <c:pt idx="332">
                  <c:v>7.7132971038353491</c:v>
                </c:pt>
                <c:pt idx="333">
                  <c:v>7.6703180057637939</c:v>
                </c:pt>
                <c:pt idx="334">
                  <c:v>7.628837672605675</c:v>
                </c:pt>
                <c:pt idx="335">
                  <c:v>7.588902180500412</c:v>
                </c:pt>
                <c:pt idx="336">
                  <c:v>7.5505571089026757</c:v>
                </c:pt>
                <c:pt idx="337">
                  <c:v>7.5138473814234539</c:v>
                </c:pt>
                <c:pt idx="338">
                  <c:v>7.4788171014374409</c:v>
                </c:pt>
                <c:pt idx="339">
                  <c:v>7.4455093833966846</c:v>
                </c:pt>
                <c:pt idx="340">
                  <c:v>7.4139661809116353</c:v>
                </c:pt>
                <c:pt idx="341">
                  <c:v>7.384228112776702</c:v>
                </c:pt>
                <c:pt idx="342">
                  <c:v>7.3563342882248071</c:v>
                </c:pt>
                <c:pt idx="343">
                  <c:v>7.3303221327916841</c:v>
                </c:pt>
                <c:pt idx="344">
                  <c:v>7.306227216252192</c:v>
                </c:pt>
                <c:pt idx="345">
                  <c:v>7.2840830841552089</c:v>
                </c:pt>
                <c:pt idx="346">
                  <c:v>7.2639210945276975</c:v>
                </c:pt>
                <c:pt idx="347">
                  <c:v>7.2457702613397137</c:v>
                </c:pt>
                <c:pt idx="348">
                  <c:v>7.2296571063186281</c:v>
                </c:pt>
                <c:pt idx="349">
                  <c:v>7.2156055206708976</c:v>
                </c:pt>
                <c:pt idx="350">
                  <c:v>7.2036366382123891</c:v>
                </c:pt>
                <c:pt idx="351">
                  <c:v>7.1937687213233605</c:v>
                </c:pt>
                <c:pt idx="352">
                  <c:v>7.186017061032322</c:v>
                </c:pt>
                <c:pt idx="353">
                  <c:v>7.1803938923950161</c:v>
                </c:pt>
                <c:pt idx="354">
                  <c:v>7.1769083261733932</c:v>
                </c:pt>
                <c:pt idx="355">
                  <c:v>7.1755662976367951</c:v>
                </c:pt>
                <c:pt idx="356">
                  <c:v>7.1763705331076943</c:v>
                </c:pt>
                <c:pt idx="357">
                  <c:v>7.1793205346609703</c:v>
                </c:pt>
                <c:pt idx="358">
                  <c:v>7.1844125831634509</c:v>
                </c:pt>
                <c:pt idx="359">
                  <c:v>7.191639759614203</c:v>
                </c:pt>
                <c:pt idx="360">
                  <c:v>7.2009919845207122</c:v>
                </c:pt>
                <c:pt idx="361">
                  <c:v>7.2124560748265019</c:v>
                </c:pt>
                <c:pt idx="362">
                  <c:v>7.2260158176967808</c:v>
                </c:pt>
                <c:pt idx="363">
                  <c:v>7.2416520602747552</c:v>
                </c:pt>
                <c:pt idx="364">
                  <c:v>7.2593428143457599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Tabelle2!#REF!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484032"/>
        <c:axId val="81485824"/>
      </c:lineChart>
      <c:catAx>
        <c:axId val="8148403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81485824"/>
        <c:crosses val="autoZero"/>
        <c:auto val="1"/>
        <c:lblAlgn val="ctr"/>
        <c:lblOffset val="100"/>
        <c:noMultiLvlLbl val="1"/>
      </c:catAx>
      <c:valAx>
        <c:axId val="814858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81484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de-DE" b="0"/>
              <a:t>Auf-/Untergang (</a:t>
            </a:r>
            <a:r>
              <a:rPr lang="de-DE" b="1">
                <a:solidFill>
                  <a:srgbClr val="0070C0"/>
                </a:solidFill>
                <a:latin typeface="Calibri" panose="020F0502020204030204" pitchFamily="34" charset="0"/>
              </a:rPr>
              <a:t>—</a:t>
            </a:r>
            <a:r>
              <a:rPr lang="de-DE" b="0"/>
              <a:t>) und</a:t>
            </a:r>
            <a:r>
              <a:rPr lang="de-DE" b="0" baseline="0"/>
              <a:t> </a:t>
            </a:r>
            <a:r>
              <a:rPr lang="de-DE" b="0"/>
              <a:t>Meridiandurchgang  (</a:t>
            </a:r>
            <a:r>
              <a:rPr lang="de-DE" b="1">
                <a:solidFill>
                  <a:srgbClr val="FF0000"/>
                </a:solidFill>
              </a:rPr>
              <a:t>---</a:t>
            </a:r>
            <a:r>
              <a:rPr lang="de-DE" b="0"/>
              <a:t>)der Sonne</a:t>
            </a:r>
          </a:p>
        </c:rich>
      </c:tx>
      <c:layout>
        <c:manualLayout>
          <c:xMode val="edge"/>
          <c:yMode val="edge"/>
          <c:x val="0.2903508576603695"/>
          <c:y val="3.782235366620710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3.2530370841378678E-2"/>
          <c:y val="0.13881150808279746"/>
          <c:w val="0.95545910838949066"/>
          <c:h val="0.75948237151943587"/>
        </c:manualLayout>
      </c:layout>
      <c:lineChart>
        <c:grouping val="standard"/>
        <c:varyColors val="0"/>
        <c:ser>
          <c:idx val="0"/>
          <c:order val="0"/>
          <c:tx>
            <c:strRef>
              <c:f>Berechnung!$Z$44</c:f>
              <c:strCache>
                <c:ptCount val="1"/>
                <c:pt idx="0">
                  <c:v>Aufgang</c:v>
                </c:pt>
              </c:strCache>
            </c:strRef>
          </c:tx>
          <c:spPr>
            <a:ln w="38100">
              <a:solidFill>
                <a:srgbClr val="002060"/>
              </a:solidFill>
            </a:ln>
          </c:spPr>
          <c:marker>
            <c:symbol val="none"/>
          </c:marker>
          <c:cat>
            <c:numRef>
              <c:f>Berechnung!$Y$45:$Y$409</c:f>
              <c:numCache>
                <c:formatCode>m/d/yyyy</c:formatCode>
                <c:ptCount val="365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</c:numCache>
            </c:numRef>
          </c:cat>
          <c:val>
            <c:numRef>
              <c:f>Berechnung!$Z$45:$Z$409</c:f>
              <c:numCache>
                <c:formatCode>0.00</c:formatCode>
                <c:ptCount val="365"/>
                <c:pt idx="0">
                  <c:v>8.767732612418321</c:v>
                </c:pt>
                <c:pt idx="1">
                  <c:v>8.7639887053520802</c:v>
                </c:pt>
                <c:pt idx="2">
                  <c:v>8.7591722527536593</c:v>
                </c:pt>
                <c:pt idx="3">
                  <c:v>8.7532931603635582</c:v>
                </c:pt>
                <c:pt idx="4">
                  <c:v>8.7463624953244512</c:v>
                </c:pt>
                <c:pt idx="5">
                  <c:v>8.7383924095552565</c:v>
                </c:pt>
                <c:pt idx="6">
                  <c:v>8.7293960608590258</c:v>
                </c:pt>
                <c:pt idx="7">
                  <c:v>8.719387532530007</c:v>
                </c:pt>
                <c:pt idx="8">
                  <c:v>8.7083817521973401</c:v>
                </c:pt>
                <c:pt idx="9">
                  <c:v>8.6963944106055706</c:v>
                </c:pt>
                <c:pt idx="10">
                  <c:v>8.6834418809874236</c:v>
                </c:pt>
                <c:pt idx="11">
                  <c:v>8.6695411396327842</c:v>
                </c:pt>
                <c:pt idx="12">
                  <c:v>8.6547096882021108</c:v>
                </c:pt>
                <c:pt idx="13">
                  <c:v>8.6389654782729561</c:v>
                </c:pt>
                <c:pt idx="14">
                  <c:v>8.6223268385472842</c:v>
                </c:pt>
                <c:pt idx="15">
                  <c:v>8.6048124050854575</c:v>
                </c:pt>
                <c:pt idx="16">
                  <c:v>8.586441054871667</c:v>
                </c:pt>
                <c:pt idx="17">
                  <c:v>8.5672318429559304</c:v>
                </c:pt>
                <c:pt idx="18">
                  <c:v>8.547203943360806</c:v>
                </c:pt>
                <c:pt idx="19">
                  <c:v>8.526376593887008</c:v>
                </c:pt>
                <c:pt idx="20">
                  <c:v>8.5047690449018774</c:v>
                </c:pt>
                <c:pt idx="21">
                  <c:v>8.4824005121485655</c:v>
                </c:pt>
                <c:pt idx="22">
                  <c:v>8.4592901335721269</c:v>
                </c:pt>
                <c:pt idx="23">
                  <c:v>8.4354569301214148</c:v>
                </c:pt>
                <c:pt idx="24">
                  <c:v>8.4109197704530256</c:v>
                </c:pt>
                <c:pt idx="25">
                  <c:v>8.3856973394353815</c:v>
                </c:pt>
                <c:pt idx="26">
                  <c:v>8.3598081103270925</c:v>
                </c:pt>
                <c:pt idx="27">
                  <c:v>8.3332703204840612</c:v>
                </c:pt>
                <c:pt idx="28">
                  <c:v>8.3061019504339733</c:v>
                </c:pt>
                <c:pt idx="29">
                  <c:v>8.278320706144509</c:v>
                </c:pt>
                <c:pt idx="30">
                  <c:v>8.2499440043027192</c:v>
                </c:pt>
                <c:pt idx="31">
                  <c:v>8.22098896041709</c:v>
                </c:pt>
                <c:pt idx="32">
                  <c:v>8.1914723795504649</c:v>
                </c:pt>
                <c:pt idx="33">
                  <c:v>8.1614107494911217</c:v>
                </c:pt>
                <c:pt idx="34">
                  <c:v>8.1308202361704076</c:v>
                </c:pt>
                <c:pt idx="35">
                  <c:v>8.0997166811381796</c:v>
                </c:pt>
                <c:pt idx="36">
                  <c:v>8.0681156009116552</c:v>
                </c:pt>
                <c:pt idx="37">
                  <c:v>8.0360321880189147</c:v>
                </c:pt>
                <c:pt idx="38">
                  <c:v>8.0034813135647944</c:v>
                </c:pt>
                <c:pt idx="39">
                  <c:v>7.9704775311543301</c:v>
                </c:pt>
                <c:pt idx="40">
                  <c:v>7.9370350820167701</c:v>
                </c:pt>
                <c:pt idx="41">
                  <c:v>7.9031679011817308</c:v>
                </c:pt>
                <c:pt idx="42">
                  <c:v>7.8688896245675402</c:v>
                </c:pt>
                <c:pt idx="43">
                  <c:v>7.8342135968507058</c:v>
                </c:pt>
                <c:pt idx="44">
                  <c:v>7.7991528799943497</c:v>
                </c:pt>
                <c:pt idx="45">
                  <c:v>7.7637202623221144</c:v>
                </c:pt>
                <c:pt idx="46">
                  <c:v>7.7279282680328407</c:v>
                </c:pt>
                <c:pt idx="47">
                  <c:v>7.6917891670597553</c:v>
                </c:pt>
                <c:pt idx="48">
                  <c:v>7.6553149851860409</c:v>
                </c:pt>
                <c:pt idx="49">
                  <c:v>7.6185175143367632</c:v>
                </c:pt>
                <c:pt idx="50">
                  <c:v>7.5814083229746085</c:v>
                </c:pt>
                <c:pt idx="51">
                  <c:v>7.5439987665342603</c:v>
                </c:pt>
                <c:pt idx="52">
                  <c:v>7.5062999978371074</c:v>
                </c:pt>
                <c:pt idx="53">
                  <c:v>7.4683229774345845</c:v>
                </c:pt>
                <c:pt idx="54">
                  <c:v>7.430078483834591</c:v>
                </c:pt>
                <c:pt idx="55">
                  <c:v>7.3915771235713112</c:v>
                </c:pt>
                <c:pt idx="56">
                  <c:v>7.3528293410841572</c:v>
                </c:pt>
                <c:pt idx="57">
                  <c:v>7.3138454283767196</c:v>
                </c:pt>
                <c:pt idx="58">
                  <c:v>7.2746355344313063</c:v>
                </c:pt>
                <c:pt idx="59">
                  <c:v>7.2352096743590923</c:v>
                </c:pt>
                <c:pt idx="60">
                  <c:v>7.1955777382700328</c:v>
                </c:pt>
                <c:pt idx="61">
                  <c:v>7.1557494998503959</c:v>
                </c:pt>
                <c:pt idx="62">
                  <c:v>7.1157346246392974</c:v>
                </c:pt>
                <c:pt idx="63">
                  <c:v>7.0755426779988664</c:v>
                </c:pt>
                <c:pt idx="64">
                  <c:v>7.0351831327755061</c:v>
                </c:pt>
                <c:pt idx="65">
                  <c:v>6.9946653766525193</c:v>
                </c:pt>
                <c:pt idx="66">
                  <c:v>6.9539987191966608</c:v>
                </c:pt>
                <c:pt idx="67">
                  <c:v>6.9131923986035897</c:v>
                </c:pt>
                <c:pt idx="68">
                  <c:v>6.872255588149045</c:v>
                </c:pt>
                <c:pt idx="69">
                  <c:v>6.8311974023543884</c:v>
                </c:pt>
                <c:pt idx="70">
                  <c:v>6.7900269028769751</c:v>
                </c:pt>
                <c:pt idx="71">
                  <c:v>6.7487531041369726</c:v>
                </c:pt>
                <c:pt idx="72">
                  <c:v>6.7073849786937725</c:v>
                </c:pt>
                <c:pt idx="73">
                  <c:v>6.6659314623861636</c:v>
                </c:pt>
                <c:pt idx="74">
                  <c:v>6.6244014592514882</c:v>
                </c:pt>
                <c:pt idx="75">
                  <c:v>6.5828038462397531</c:v>
                </c:pt>
                <c:pt idx="76">
                  <c:v>6.5411474777395835</c:v>
                </c:pt>
                <c:pt idx="77">
                  <c:v>6.4994411899332798</c:v>
                </c:pt>
                <c:pt idx="78">
                  <c:v>6.4576938049990007</c:v>
                </c:pt>
                <c:pt idx="79">
                  <c:v>6.4159141351782267</c:v>
                </c:pt>
                <c:pt idx="80">
                  <c:v>6.3741109867271568</c:v>
                </c:pt>
                <c:pt idx="81">
                  <c:v>6.332293163770764</c:v>
                </c:pt>
                <c:pt idx="82">
                  <c:v>6.2904694720783301</c:v>
                </c:pt>
                <c:pt idx="83">
                  <c:v>6.2486487227793797</c:v>
                </c:pt>
                <c:pt idx="84">
                  <c:v>6.206839736038714</c:v>
                </c:pt>
                <c:pt idx="85">
                  <c:v>6.1650513447091715</c:v>
                </c:pt>
                <c:pt idx="86">
                  <c:v>6.1232923979804239</c:v>
                </c:pt>
                <c:pt idx="87">
                  <c:v>6.081571765041824</c:v>
                </c:pt>
                <c:pt idx="88">
                  <c:v>6.0398983387767853</c:v>
                </c:pt>
                <c:pt idx="89">
                  <c:v>5.9982810395057626</c:v>
                </c:pt>
                <c:pt idx="90">
                  <c:v>5.9567288187942156</c:v>
                </c:pt>
                <c:pt idx="91">
                  <c:v>5.9152506633412436</c:v>
                </c:pt>
                <c:pt idx="92">
                  <c:v>5.8738555989637753</c:v>
                </c:pt>
                <c:pt idx="93">
                  <c:v>5.8325526946903334</c:v>
                </c:pt>
                <c:pt idx="94">
                  <c:v>5.7913510669773398</c:v>
                </c:pt>
                <c:pt idx="95">
                  <c:v>5.7502598840598198</c:v>
                </c:pt>
                <c:pt idx="96">
                  <c:v>5.709288370447215</c:v>
                </c:pt>
                <c:pt idx="97">
                  <c:v>5.6684458115735739</c:v>
                </c:pt>
                <c:pt idx="98">
                  <c:v>5.6277415586100137</c:v>
                </c:pt>
                <c:pt idx="99">
                  <c:v>5.587185033445726</c:v>
                </c:pt>
                <c:pt idx="100">
                  <c:v>5.5467857338420634</c:v>
                </c:pt>
                <c:pt idx="101">
                  <c:v>5.506553238762387</c:v>
                </c:pt>
                <c:pt idx="102">
                  <c:v>5.4664972138783945</c:v>
                </c:pt>
                <c:pt idx="103">
                  <c:v>5.4266274172513578</c:v>
                </c:pt>
                <c:pt idx="104">
                  <c:v>5.3869537051845002</c:v>
                </c:pt>
                <c:pt idx="105">
                  <c:v>5.3474860382401248</c:v>
                </c:pt>
                <c:pt idx="106">
                  <c:v>5.3082344874124878</c:v>
                </c:pt>
                <c:pt idx="107">
                  <c:v>5.2692092404444963</c:v>
                </c:pt>
                <c:pt idx="108">
                  <c:v>5.2304206082732847</c:v>
                </c:pt>
                <c:pt idx="109">
                  <c:v>5.1918790315863941</c:v>
                </c:pt>
                <c:pt idx="110">
                  <c:v>5.1535950874668854</c:v>
                </c:pt>
                <c:pt idx="111">
                  <c:v>5.1155794961019518</c:v>
                </c:pt>
                <c:pt idx="112">
                  <c:v>5.0778431275257727</c:v>
                </c:pt>
                <c:pt idx="113">
                  <c:v>5.040397008363211</c:v>
                </c:pt>
                <c:pt idx="114">
                  <c:v>5.0032523285366262</c:v>
                </c:pt>
                <c:pt idx="115">
                  <c:v>4.9664204478935483</c:v>
                </c:pt>
                <c:pt idx="116">
                  <c:v>4.9299129027082653</c:v>
                </c:pt>
                <c:pt idx="117">
                  <c:v>4.8937414120053528</c:v>
                </c:pt>
                <c:pt idx="118">
                  <c:v>4.8579178836481729</c:v>
                </c:pt>
                <c:pt idx="119">
                  <c:v>4.8224544201300201</c:v>
                </c:pt>
                <c:pt idx="120">
                  <c:v>4.7873633240001734</c:v>
                </c:pt>
                <c:pt idx="121">
                  <c:v>4.7526571028516846</c:v>
                </c:pt>
                <c:pt idx="122">
                  <c:v>4.7183484737919708</c:v>
                </c:pt>
                <c:pt idx="123">
                  <c:v>4.6844503673118476</c:v>
                </c:pt>
                <c:pt idx="124">
                  <c:v>4.650975930462816</c:v>
                </c:pt>
                <c:pt idx="125">
                  <c:v>4.6179385292471089</c:v>
                </c:pt>
                <c:pt idx="126">
                  <c:v>4.5853517501194068</c:v>
                </c:pt>
                <c:pt idx="127">
                  <c:v>4.5532294004941871</c:v>
                </c:pt>
                <c:pt idx="128">
                  <c:v>4.5215855081476999</c:v>
                </c:pt>
                <c:pt idx="129">
                  <c:v>4.4904343193992453</c:v>
                </c:pt>
                <c:pt idx="130">
                  <c:v>4.4597902959526055</c:v>
                </c:pt>
                <c:pt idx="131">
                  <c:v>4.4296681102751956</c:v>
                </c:pt>
                <c:pt idx="132">
                  <c:v>4.4000826393902566</c:v>
                </c:pt>
                <c:pt idx="133">
                  <c:v>4.3710489569559599</c:v>
                </c:pt>
                <c:pt idx="134">
                  <c:v>4.3425823235049341</c:v>
                </c:pt>
                <c:pt idx="135">
                  <c:v>4.3146981747189201</c:v>
                </c:pt>
                <c:pt idx="136">
                  <c:v>4.2874121076155109</c:v>
                </c:pt>
                <c:pt idx="137">
                  <c:v>4.2607398645282775</c:v>
                </c:pt>
                <c:pt idx="138">
                  <c:v>4.2346973147674323</c:v>
                </c:pt>
                <c:pt idx="139">
                  <c:v>4.2093004338562174</c:v>
                </c:pt>
                <c:pt idx="140">
                  <c:v>4.1845652802484175</c:v>
                </c:pt>
                <c:pt idx="141">
                  <c:v>4.1605079694449074</c:v>
                </c:pt>
                <c:pt idx="142">
                  <c:v>4.137144645442218</c:v>
                </c:pt>
                <c:pt idx="143">
                  <c:v>4.1144914494638183</c:v>
                </c:pt>
                <c:pt idx="144">
                  <c:v>4.0925644859450951</c:v>
                </c:pt>
                <c:pt idx="145">
                  <c:v>4.0713797857662435</c:v>
                </c:pt>
                <c:pt idx="146">
                  <c:v>4.0509532667530532</c:v>
                </c:pt>
                <c:pt idx="147">
                  <c:v>4.0313006914942164</c:v>
                </c:pt>
                <c:pt idx="148">
                  <c:v>4.0124376225547689</c:v>
                </c:pt>
                <c:pt idx="149">
                  <c:v>3.9943793751987742</c:v>
                </c:pt>
                <c:pt idx="150">
                  <c:v>3.9771409677698295</c:v>
                </c:pt>
                <c:pt idx="151">
                  <c:v>3.9607370699150888</c:v>
                </c:pt>
                <c:pt idx="152">
                  <c:v>3.9451819488769861</c:v>
                </c:pt>
                <c:pt idx="153">
                  <c:v>3.9304894141157103</c:v>
                </c:pt>
                <c:pt idx="154">
                  <c:v>3.9166727605649285</c:v>
                </c:pt>
                <c:pt idx="155">
                  <c:v>3.9037447108612757</c:v>
                </c:pt>
                <c:pt idx="156">
                  <c:v>3.8917173569255343</c:v>
                </c:pt>
                <c:pt idx="157">
                  <c:v>3.8806021013078738</c:v>
                </c:pt>
                <c:pt idx="158">
                  <c:v>3.8704095987412597</c:v>
                </c:pt>
                <c:pt idx="159">
                  <c:v>3.8611496983745734</c:v>
                </c:pt>
                <c:pt idx="160">
                  <c:v>3.8528313871797626</c:v>
                </c:pt>
                <c:pt idx="161">
                  <c:v>3.8454627350440163</c:v>
                </c:pt>
                <c:pt idx="162">
                  <c:v>3.8390508420685627</c:v>
                </c:pt>
                <c:pt idx="163">
                  <c:v>3.8336017885986533</c:v>
                </c:pt>
                <c:pt idx="164">
                  <c:v>3.8291205885048303</c:v>
                </c:pt>
                <c:pt idx="165">
                  <c:v>3.8256111462228315</c:v>
                </c:pt>
                <c:pt idx="166">
                  <c:v>3.8230762180384037</c:v>
                </c:pt>
                <c:pt idx="167">
                  <c:v>3.821517378073914</c:v>
                </c:pt>
                <c:pt idx="168">
                  <c:v>3.8209349893960081</c:v>
                </c:pt>
                <c:pt idx="169">
                  <c:v>3.8213281806182664</c:v>
                </c:pt>
                <c:pt idx="170">
                  <c:v>3.8226948283202682</c:v>
                </c:pt>
                <c:pt idx="171">
                  <c:v>3.825031545545885</c:v>
                </c:pt>
                <c:pt idx="172">
                  <c:v>3.8283336765793763</c:v>
                </c:pt>
                <c:pt idx="173">
                  <c:v>3.8325952981300415</c:v>
                </c:pt>
                <c:pt idx="174">
                  <c:v>3.8378092269851454</c:v>
                </c:pt>
                <c:pt idx="175">
                  <c:v>3.8439670341186982</c:v>
                </c:pt>
                <c:pt idx="176">
                  <c:v>3.8510590651715457</c:v>
                </c:pt>
                <c:pt idx="177">
                  <c:v>3.859074467147563</c:v>
                </c:pt>
                <c:pt idx="178">
                  <c:v>3.8680012211029791</c:v>
                </c:pt>
                <c:pt idx="179">
                  <c:v>3.8778261805424812</c:v>
                </c:pt>
                <c:pt idx="180">
                  <c:v>3.8885351151774512</c:v>
                </c:pt>
                <c:pt idx="181">
                  <c:v>3.9001127596500158</c:v>
                </c:pt>
                <c:pt idx="182">
                  <c:v>3.9125428667821005</c:v>
                </c:pt>
                <c:pt idx="183">
                  <c:v>3.9258082648718582</c:v>
                </c:pt>
                <c:pt idx="184">
                  <c:v>3.9398909185314999</c:v>
                </c:pt>
                <c:pt idx="185">
                  <c:v>3.9547719925404223</c:v>
                </c:pt>
                <c:pt idx="186">
                  <c:v>3.9704319181758128</c:v>
                </c:pt>
                <c:pt idx="187">
                  <c:v>3.9868504614794773</c:v>
                </c:pt>
                <c:pt idx="188">
                  <c:v>4.0040067929237519</c:v>
                </c:pt>
                <c:pt idx="189">
                  <c:v>4.0218795579507738</c:v>
                </c:pt>
                <c:pt idx="190">
                  <c:v>4.0404469478772782</c:v>
                </c:pt>
                <c:pt idx="191">
                  <c:v>4.059686770680706</c:v>
                </c:pt>
                <c:pt idx="192">
                  <c:v>4.0795765212107646</c:v>
                </c:pt>
                <c:pt idx="193">
                  <c:v>4.1000934504031683</c:v>
                </c:pt>
                <c:pt idx="194">
                  <c:v>4.1212146331076998</c:v>
                </c:pt>
                <c:pt idx="195">
                  <c:v>4.1429170341805293</c:v>
                </c:pt>
                <c:pt idx="196">
                  <c:v>4.1651775725298812</c:v>
                </c:pt>
                <c:pt idx="197">
                  <c:v>4.1879731828438249</c:v>
                </c:pt>
                <c:pt idx="198">
                  <c:v>4.2112808747686561</c:v>
                </c:pt>
                <c:pt idx="199">
                  <c:v>4.2350777893451763</c:v>
                </c:pt>
                <c:pt idx="200">
                  <c:v>4.2593412525478769</c:v>
                </c:pt>
                <c:pt idx="201">
                  <c:v>4.2840488258078615</c:v>
                </c:pt>
                <c:pt idx="202">
                  <c:v>4.3091783534342127</c:v>
                </c:pt>
                <c:pt idx="203">
                  <c:v>4.3347080068798807</c:v>
                </c:pt>
                <c:pt idx="204">
                  <c:v>4.3606163258270723</c:v>
                </c:pt>
                <c:pt idx="205">
                  <c:v>4.3868822560932887</c:v>
                </c:pt>
                <c:pt idx="206">
                  <c:v>4.4134851843825142</c:v>
                </c:pt>
                <c:pt idx="207">
                  <c:v>4.4404049699267301</c:v>
                </c:pt>
                <c:pt idx="208">
                  <c:v>4.4676219730809121</c:v>
                </c:pt>
                <c:pt idx="209">
                  <c:v>4.4951170809498198</c:v>
                </c:pt>
                <c:pt idx="210">
                  <c:v>4.5228717301379229</c:v>
                </c:pt>
                <c:pt idx="211">
                  <c:v>4.5508679267240435</c:v>
                </c:pt>
                <c:pt idx="212">
                  <c:v>4.5790882635707009</c:v>
                </c:pt>
                <c:pt idx="213">
                  <c:v>4.607515935084324</c:v>
                </c:pt>
                <c:pt idx="214">
                  <c:v>4.6361347495470095</c:v>
                </c:pt>
                <c:pt idx="215">
                  <c:v>4.6649291391431689</c:v>
                </c:pt>
                <c:pt idx="216">
                  <c:v>4.6938841678058587</c:v>
                </c:pt>
                <c:pt idx="217">
                  <c:v>4.7229855370075668</c:v>
                </c:pt>
                <c:pt idx="218">
                  <c:v>4.7522195896192416</c:v>
                </c:pt>
                <c:pt idx="219">
                  <c:v>4.7815733119592654</c:v>
                </c:pt>
                <c:pt idx="220">
                  <c:v>4.8110343341513815</c:v>
                </c:pt>
                <c:pt idx="221">
                  <c:v>4.840590928907071</c:v>
                </c:pt>
                <c:pt idx="222">
                  <c:v>4.8702320088439386</c:v>
                </c:pt>
                <c:pt idx="223">
                  <c:v>4.8999471224472666</c:v>
                </c:pt>
                <c:pt idx="224">
                  <c:v>4.9297264487772097</c:v>
                </c:pt>
                <c:pt idx="225">
                  <c:v>4.9595607910191832</c:v>
                </c:pt>
                <c:pt idx="226">
                  <c:v>4.9894415689699319</c:v>
                </c:pt>
                <c:pt idx="227">
                  <c:v>5.0193608105466714</c:v>
                </c:pt>
                <c:pt idx="228">
                  <c:v>5.049311142401546</c:v>
                </c:pt>
                <c:pt idx="229">
                  <c:v>5.0792857797184823</c:v>
                </c:pt>
                <c:pt idx="230">
                  <c:v>5.1092785152646298</c:v>
                </c:pt>
                <c:pt idx="231">
                  <c:v>5.1392837077635782</c:v>
                </c:pt>
                <c:pt idx="232">
                  <c:v>5.1692962696527722</c:v>
                </c:pt>
                <c:pt idx="233">
                  <c:v>5.1993116542830258</c:v>
                </c:pt>
                <c:pt idx="234">
                  <c:v>5.2293258426135996</c:v>
                </c:pt>
                <c:pt idx="235">
                  <c:v>5.2593353294519813</c:v>
                </c:pt>
                <c:pt idx="236">
                  <c:v>5.2893371092836947</c:v>
                </c:pt>
                <c:pt idx="237">
                  <c:v>5.3193286617334357</c:v>
                </c:pt>
                <c:pt idx="238">
                  <c:v>5.3493079366953813</c:v>
                </c:pt>
                <c:pt idx="239">
                  <c:v>5.3792733391670575</c:v>
                </c:pt>
                <c:pt idx="240">
                  <c:v>5.4092237138179682</c:v>
                </c:pt>
                <c:pt idx="241">
                  <c:v>5.4391583293211951</c:v>
                </c:pt>
                <c:pt idx="242">
                  <c:v>5.4690768624734183</c:v>
                </c:pt>
                <c:pt idx="243">
                  <c:v>5.498979382126139</c:v>
                </c:pt>
                <c:pt idx="244">
                  <c:v>5.5288663329485432</c:v>
                </c:pt>
                <c:pt idx="245">
                  <c:v>5.5587385190400944</c:v>
                </c:pt>
                <c:pt idx="246">
                  <c:v>5.5885970874089832</c:v>
                </c:pt>
                <c:pt idx="247">
                  <c:v>5.6184435113305149</c:v>
                </c:pt>
                <c:pt idx="248">
                  <c:v>5.6482795735978346</c:v>
                </c:pt>
                <c:pt idx="249">
                  <c:v>5.6781073496756642</c:v>
                </c:pt>
                <c:pt idx="250">
                  <c:v>5.7079291907663254</c:v>
                </c:pt>
                <c:pt idx="251">
                  <c:v>5.737747706795842</c:v>
                </c:pt>
                <c:pt idx="252">
                  <c:v>5.7675657493267014</c:v>
                </c:pt>
                <c:pt idx="253">
                  <c:v>5.7973863944027082</c:v>
                </c:pt>
                <c:pt idx="254">
                  <c:v>5.8272129253302696</c:v>
                </c:pt>
                <c:pt idx="255">
                  <c:v>5.8570488153995335</c:v>
                </c:pt>
                <c:pt idx="256">
                  <c:v>5.886897710547923</c:v>
                </c:pt>
                <c:pt idx="257">
                  <c:v>5.9167634119677777</c:v>
                </c:pt>
                <c:pt idx="258">
                  <c:v>5.9466498586592156</c:v>
                </c:pt>
                <c:pt idx="259">
                  <c:v>5.9765611099285465</c:v>
                </c:pt>
                <c:pt idx="260">
                  <c:v>6.0065013278321562</c:v>
                </c:pt>
                <c:pt idx="261">
                  <c:v>6.0364747595651789</c:v>
                </c:pt>
                <c:pt idx="262">
                  <c:v>6.066485719793878</c:v>
                </c:pt>
                <c:pt idx="263">
                  <c:v>6.0965385729302932</c:v>
                </c:pt>
                <c:pt idx="264">
                  <c:v>6.1266377153474059</c:v>
                </c:pt>
                <c:pt idx="265">
                  <c:v>6.1567875575327502</c:v>
                </c:pt>
                <c:pt idx="266">
                  <c:v>6.1869925061783171</c:v>
                </c:pt>
                <c:pt idx="267">
                  <c:v>6.217256946204369</c:v>
                </c:pt>
                <c:pt idx="268">
                  <c:v>6.2475852227147026</c:v>
                </c:pt>
                <c:pt idx="269">
                  <c:v>6.2779816228809215</c:v>
                </c:pt>
                <c:pt idx="270">
                  <c:v>6.308450357753328</c:v>
                </c:pt>
                <c:pt idx="271">
                  <c:v>6.3389955439960328</c:v>
                </c:pt>
                <c:pt idx="272">
                  <c:v>6.3696211855441929</c:v>
                </c:pt>
                <c:pt idx="273">
                  <c:v>6.4003311551814432</c:v>
                </c:pt>
                <c:pt idx="274">
                  <c:v>6.4311291760358911</c:v>
                </c:pt>
                <c:pt idx="275">
                  <c:v>6.4620188029935193</c:v>
                </c:pt>
                <c:pt idx="276">
                  <c:v>6.4930034040281956</c:v>
                </c:pt>
                <c:pt idx="277">
                  <c:v>6.5240861414481701</c:v>
                </c:pt>
                <c:pt idx="278">
                  <c:v>6.555269953059601</c:v>
                </c:pt>
                <c:pt idx="279">
                  <c:v>6.5865575332483015</c:v>
                </c:pt>
                <c:pt idx="280">
                  <c:v>6.6179513139819894</c:v>
                </c:pt>
                <c:pt idx="281">
                  <c:v>6.6494534457362384</c:v>
                </c:pt>
                <c:pt idx="282">
                  <c:v>6.6810657783484251</c:v>
                </c:pt>
                <c:pt idx="283">
                  <c:v>6.7127898418054626</c:v>
                </c:pt>
                <c:pt idx="284">
                  <c:v>6.7446268269724134</c:v>
                </c:pt>
                <c:pt idx="285">
                  <c:v>6.7765775662707748</c:v>
                </c:pt>
                <c:pt idx="286">
                  <c:v>6.8086425143170723</c:v>
                </c:pt>
                <c:pt idx="287">
                  <c:v>6.8408217285344763</c:v>
                </c:pt>
                <c:pt idx="288">
                  <c:v>6.8731148497522323</c:v>
                </c:pt>
                <c:pt idx="289">
                  <c:v>6.905521082810389</c:v>
                </c:pt>
                <c:pt idx="290">
                  <c:v>6.9380391771898848</c:v>
                </c:pt>
                <c:pt idx="291">
                  <c:v>6.97066740769107</c:v>
                </c:pt>
                <c:pt idx="292">
                  <c:v>7.0034035551870115</c:v>
                </c:pt>
                <c:pt idx="293">
                  <c:v>7.0362448874814989</c:v>
                </c:pt>
                <c:pt idx="294">
                  <c:v>7.069188140305485</c:v>
                </c:pt>
                <c:pt idx="295">
                  <c:v>7.1022294984898453</c:v>
                </c:pt>
                <c:pt idx="296">
                  <c:v>7.1353645773569747</c:v>
                </c:pt>
                <c:pt idx="297">
                  <c:v>7.1685884043784629</c:v>
                </c:pt>
                <c:pt idx="298">
                  <c:v>7.2018954011513223</c:v>
                </c:pt>
                <c:pt idx="299">
                  <c:v>7.2352793657508885</c:v>
                </c:pt>
                <c:pt idx="300">
                  <c:v>7.2687334555243597</c:v>
                </c:pt>
                <c:pt idx="301">
                  <c:v>7.302250170395248</c:v>
                </c:pt>
                <c:pt idx="302">
                  <c:v>7.335821336755731</c:v>
                </c:pt>
                <c:pt idx="303">
                  <c:v>7.3694380920307427</c:v>
                </c:pt>
                <c:pt idx="304">
                  <c:v>7.4030908700051832</c:v>
                </c:pt>
                <c:pt idx="305">
                  <c:v>7.4367693870129576</c:v>
                </c:pt>
                <c:pt idx="306">
                  <c:v>7.4704626290947562</c:v>
                </c:pt>
                <c:pt idx="307">
                  <c:v>7.5041588402392998</c:v>
                </c:pt>
                <c:pt idx="308">
                  <c:v>7.5378455118312502</c:v>
                </c:pt>
                <c:pt idx="309">
                  <c:v>7.5715093734372152</c:v>
                </c:pt>
                <c:pt idx="310">
                  <c:v>7.6051363850696703</c:v>
                </c:pt>
                <c:pt idx="311">
                  <c:v>7.6387117310768913</c:v>
                </c:pt>
                <c:pt idx="312">
                  <c:v>7.6722198158149713</c:v>
                </c:pt>
                <c:pt idx="313">
                  <c:v>7.7056442612657152</c:v>
                </c:pt>
                <c:pt idx="314">
                  <c:v>7.738967906771383</c:v>
                </c:pt>
                <c:pt idx="315">
                  <c:v>7.772172811063605</c:v>
                </c:pt>
                <c:pt idx="316">
                  <c:v>7.805240256769455</c:v>
                </c:pt>
                <c:pt idx="317">
                  <c:v>7.8381507575820262</c:v>
                </c:pt>
                <c:pt idx="318">
                  <c:v>7.8708840682859638</c:v>
                </c:pt>
                <c:pt idx="319">
                  <c:v>7.9034191978297015</c:v>
                </c:pt>
                <c:pt idx="320">
                  <c:v>7.9357344256357853</c:v>
                </c:pt>
                <c:pt idx="321">
                  <c:v>7.9678073213378271</c:v>
                </c:pt>
                <c:pt idx="322">
                  <c:v>7.9996147681272927</c:v>
                </c:pt>
                <c:pt idx="323">
                  <c:v>8.0311329898853483</c:v>
                </c:pt>
                <c:pt idx="324">
                  <c:v>8.0623375822634458</c:v>
                </c:pt>
                <c:pt idx="325">
                  <c:v>8.0932035478616537</c:v>
                </c:pt>
                <c:pt idx="326">
                  <c:v>8.1237053356350444</c:v>
                </c:pt>
                <c:pt idx="327">
                  <c:v>8.1538168846357699</c:v>
                </c:pt>
                <c:pt idx="328">
                  <c:v>8.1835116721715622</c:v>
                </c:pt>
                <c:pt idx="329">
                  <c:v>8.2127627664298899</c:v>
                </c:pt>
                <c:pt idx="330">
                  <c:v>8.2415428835811788</c:v>
                </c:pt>
                <c:pt idx="331">
                  <c:v>8.2698244493339139</c:v>
                </c:pt>
                <c:pt idx="332">
                  <c:v>8.2975796648695166</c:v>
                </c:pt>
                <c:pt idx="333">
                  <c:v>8.3247805770356962</c:v>
                </c:pt>
                <c:pt idx="334">
                  <c:v>8.3513991526238396</c:v>
                </c:pt>
                <c:pt idx="335">
                  <c:v>8.3774073564995071</c:v>
                </c:pt>
                <c:pt idx="336">
                  <c:v>8.4027772332957191</c:v>
                </c:pt>
                <c:pt idx="337">
                  <c:v>8.4274809923175908</c:v>
                </c:pt>
                <c:pt idx="338">
                  <c:v>8.4514910952443394</c:v>
                </c:pt>
                <c:pt idx="339">
                  <c:v>8.4747803461528264</c:v>
                </c:pt>
                <c:pt idx="340">
                  <c:v>8.4973219833255449</c:v>
                </c:pt>
                <c:pt idx="341">
                  <c:v>8.5190897722482717</c:v>
                </c:pt>
                <c:pt idx="342">
                  <c:v>8.5400580991483039</c:v>
                </c:pt>
                <c:pt idx="343">
                  <c:v>8.5602020643762078</c:v>
                </c:pt>
                <c:pt idx="344">
                  <c:v>8.5794975748928763</c:v>
                </c:pt>
                <c:pt idx="345">
                  <c:v>8.597921435091525</c:v>
                </c:pt>
                <c:pt idx="346">
                  <c:v>8.6154514351619813</c:v>
                </c:pt>
                <c:pt idx="347">
                  <c:v>8.6320664361939805</c:v>
                </c:pt>
                <c:pt idx="348">
                  <c:v>8.6477464512177313</c:v>
                </c:pt>
                <c:pt idx="349">
                  <c:v>8.6624727213948738</c:v>
                </c:pt>
                <c:pt idx="350">
                  <c:v>8.6762277866015403</c:v>
                </c:pt>
                <c:pt idx="351">
                  <c:v>8.6889955496874833</c:v>
                </c:pt>
                <c:pt idx="352">
                  <c:v>8.7007613337512133</c:v>
                </c:pt>
                <c:pt idx="353">
                  <c:v>8.7115119318398051</c:v>
                </c:pt>
                <c:pt idx="354">
                  <c:v>8.7212356485628124</c:v>
                </c:pt>
                <c:pt idx="355">
                  <c:v>8.7299223332008786</c:v>
                </c:pt>
                <c:pt idx="356">
                  <c:v>8.7375634039895438</c:v>
                </c:pt>
                <c:pt idx="357">
                  <c:v>8.744151863365353</c:v>
                </c:pt>
                <c:pt idx="358">
                  <c:v>8.7496823040724916</c:v>
                </c:pt>
                <c:pt idx="359">
                  <c:v>8.7541509061412057</c:v>
                </c:pt>
                <c:pt idx="360">
                  <c:v>8.7575554248619873</c:v>
                </c:pt>
                <c:pt idx="361">
                  <c:v>8.7598951699891963</c:v>
                </c:pt>
                <c:pt idx="362">
                  <c:v>8.7611709765123464</c:v>
                </c:pt>
                <c:pt idx="363">
                  <c:v>8.7613851674301966</c:v>
                </c:pt>
                <c:pt idx="364">
                  <c:v>8.7605415090506131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Berechnung!$AA$44</c:f>
              <c:strCache>
                <c:ptCount val="1"/>
                <c:pt idx="0">
                  <c:v>Mittag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numRef>
              <c:f>Berechnung!$Y$45:$Y$409</c:f>
              <c:numCache>
                <c:formatCode>m/d/yyyy</c:formatCode>
                <c:ptCount val="365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</c:numCache>
            </c:numRef>
          </c:cat>
          <c:val>
            <c:numRef>
              <c:f>Berechnung!$AA$45:$AA$409</c:f>
              <c:numCache>
                <c:formatCode>0.00</c:formatCode>
                <c:ptCount val="365"/>
                <c:pt idx="0">
                  <c:v>12.409780294845067</c:v>
                </c:pt>
                <c:pt idx="1">
                  <c:v>12.417136059246646</c:v>
                </c:pt>
                <c:pt idx="2">
                  <c:v>12.424401925460693</c:v>
                </c:pt>
                <c:pt idx="3">
                  <c:v>12.431571520704562</c:v>
                </c:pt>
                <c:pt idx="4">
                  <c:v>12.438638585684291</c:v>
                </c:pt>
                <c:pt idx="5">
                  <c:v>12.445596981101474</c:v>
                </c:pt>
                <c:pt idx="6">
                  <c:v>12.452440694022687</c:v>
                </c:pt>
                <c:pt idx="7">
                  <c:v>12.459163844104516</c:v>
                </c:pt>
                <c:pt idx="8">
                  <c:v>12.465760689667212</c:v>
                </c:pt>
                <c:pt idx="9">
                  <c:v>12.472225633610371</c:v>
                </c:pt>
                <c:pt idx="10">
                  <c:v>12.47855322916403</c:v>
                </c:pt>
                <c:pt idx="11">
                  <c:v>12.484738185468901</c:v>
                </c:pt>
                <c:pt idx="12">
                  <c:v>12.490775372979552</c:v>
                </c:pt>
                <c:pt idx="13">
                  <c:v>12.496659828684642</c:v>
                </c:pt>
                <c:pt idx="14">
                  <c:v>12.502386761138412</c:v>
                </c:pt>
                <c:pt idx="15">
                  <c:v>12.507951555297993</c:v>
                </c:pt>
                <c:pt idx="16">
                  <c:v>12.513349777161135</c:v>
                </c:pt>
                <c:pt idx="17">
                  <c:v>12.518577178199379</c:v>
                </c:pt>
                <c:pt idx="18">
                  <c:v>12.523629699581758</c:v>
                </c:pt>
                <c:pt idx="19">
                  <c:v>12.52850347618444</c:v>
                </c:pt>
                <c:pt idx="20">
                  <c:v>12.533194840382006</c:v>
                </c:pt>
                <c:pt idx="21">
                  <c:v>12.537700325616139</c:v>
                </c:pt>
                <c:pt idx="22">
                  <c:v>12.542016669737981</c:v>
                </c:pt>
                <c:pt idx="23">
                  <c:v>12.546140818120453</c:v>
                </c:pt>
                <c:pt idx="24">
                  <c:v>12.550069926537272</c:v>
                </c:pt>
                <c:pt idx="25">
                  <c:v>12.553801363805531</c:v>
                </c:pt>
                <c:pt idx="26">
                  <c:v>12.557332714189041</c:v>
                </c:pt>
                <c:pt idx="27">
                  <c:v>12.560661779559906</c:v>
                </c:pt>
                <c:pt idx="28">
                  <c:v>12.56378658131605</c:v>
                </c:pt>
                <c:pt idx="29">
                  <c:v>12.566705362052719</c:v>
                </c:pt>
                <c:pt idx="30">
                  <c:v>12.569416586986211</c:v>
                </c:pt>
                <c:pt idx="31">
                  <c:v>12.571918945128434</c:v>
                </c:pt>
                <c:pt idx="32">
                  <c:v>12.574211350211119</c:v>
                </c:pt>
                <c:pt idx="33">
                  <c:v>12.57629294135883</c:v>
                </c:pt>
                <c:pt idx="34">
                  <c:v>12.578163083510187</c:v>
                </c:pt>
                <c:pt idx="35">
                  <c:v>12.579821367586984</c:v>
                </c:pt>
                <c:pt idx="36">
                  <c:v>12.581267610411198</c:v>
                </c:pt>
                <c:pt idx="37">
                  <c:v>12.582501854370172</c:v>
                </c:pt>
                <c:pt idx="38">
                  <c:v>12.583524366830506</c:v>
                </c:pt>
                <c:pt idx="39">
                  <c:v>12.584335639301488</c:v>
                </c:pt>
                <c:pt idx="40">
                  <c:v>12.584936386349199</c:v>
                </c:pt>
                <c:pt idx="41">
                  <c:v>12.585327544262711</c:v>
                </c:pt>
                <c:pt idx="42">
                  <c:v>12.585510269474025</c:v>
                </c:pt>
                <c:pt idx="43">
                  <c:v>12.585485936733704</c:v>
                </c:pt>
                <c:pt idx="44">
                  <c:v>12.585256137044489</c:v>
                </c:pt>
                <c:pt idx="45">
                  <c:v>12.584822675355353</c:v>
                </c:pt>
                <c:pt idx="46">
                  <c:v>12.584187568018786</c:v>
                </c:pt>
                <c:pt idx="47">
                  <c:v>12.583353040014368</c:v>
                </c:pt>
                <c:pt idx="48">
                  <c:v>12.582321521941935</c:v>
                </c:pt>
                <c:pt idx="49">
                  <c:v>12.581095646787876</c:v>
                </c:pt>
                <c:pt idx="50">
                  <c:v>12.579678246468438</c:v>
                </c:pt>
                <c:pt idx="51">
                  <c:v>12.57807234815407</c:v>
                </c:pt>
                <c:pt idx="52">
                  <c:v>12.57628117037914</c:v>
                </c:pt>
                <c:pt idx="53">
                  <c:v>12.574308118941588</c:v>
                </c:pt>
                <c:pt idx="54">
                  <c:v>12.572156782597327</c:v>
                </c:pt>
                <c:pt idx="55">
                  <c:v>12.569830928554387</c:v>
                </c:pt>
                <c:pt idx="56">
                  <c:v>12.567334497772094</c:v>
                </c:pt>
                <c:pt idx="57">
                  <c:v>12.564671600070737</c:v>
                </c:pt>
                <c:pt idx="58">
                  <c:v>12.561846509057403</c:v>
                </c:pt>
                <c:pt idx="59">
                  <c:v>12.558863656873905</c:v>
                </c:pt>
                <c:pt idx="60">
                  <c:v>12.55572762877283</c:v>
                </c:pt>
                <c:pt idx="61">
                  <c:v>12.552443157528089</c:v>
                </c:pt>
                <c:pt idx="62">
                  <c:v>12.549015117686318</c:v>
                </c:pt>
                <c:pt idx="63">
                  <c:v>12.545448519665909</c:v>
                </c:pt>
                <c:pt idx="64">
                  <c:v>12.541748503710355</c:v>
                </c:pt>
                <c:pt idx="65">
                  <c:v>12.537920333703006</c:v>
                </c:pt>
                <c:pt idx="66">
                  <c:v>12.533969390850292</c:v>
                </c:pt>
                <c:pt idx="67">
                  <c:v>12.529901167240737</c:v>
                </c:pt>
                <c:pt idx="68">
                  <c:v>12.52572125928717</c:v>
                </c:pt>
                <c:pt idx="69">
                  <c:v>12.521435361059655</c:v>
                </c:pt>
                <c:pt idx="70">
                  <c:v>12.517049257516895</c:v>
                </c:pt>
                <c:pt idx="71">
                  <c:v>12.512568817643773</c:v>
                </c:pt>
                <c:pt idx="72">
                  <c:v>12.507999987503009</c:v>
                </c:pt>
                <c:pt idx="73">
                  <c:v>12.503348783208908</c:v>
                </c:pt>
                <c:pt idx="74">
                  <c:v>12.498621283831181</c:v>
                </c:pt>
                <c:pt idx="75">
                  <c:v>12.493823624237098</c:v>
                </c:pt>
                <c:pt idx="76">
                  <c:v>12.488961987880106</c:v>
                </c:pt>
                <c:pt idx="77">
                  <c:v>12.484042599543198</c:v>
                </c:pt>
                <c:pt idx="78">
                  <c:v>12.479071718045342</c:v>
                </c:pt>
                <c:pt idx="79">
                  <c:v>12.474055628919357</c:v>
                </c:pt>
                <c:pt idx="80">
                  <c:v>12.469000637069584</c:v>
                </c:pt>
                <c:pt idx="81">
                  <c:v>12.463913059417756</c:v>
                </c:pt>
                <c:pt idx="82">
                  <c:v>12.458799217545499</c:v>
                </c:pt>
                <c:pt idx="83">
                  <c:v>12.453665430341882</c:v>
                </c:pt>
                <c:pt idx="84">
                  <c:v>12.448518006664379</c:v>
                </c:pt>
                <c:pt idx="85">
                  <c:v>12.443363238021702</c:v>
                </c:pt>
                <c:pt idx="86">
                  <c:v>12.43820739128676</c:v>
                </c:pt>
                <c:pt idx="87">
                  <c:v>12.433056701448198</c:v>
                </c:pt>
                <c:pt idx="88">
                  <c:v>12.427917364408639</c:v>
                </c:pt>
                <c:pt idx="89">
                  <c:v>12.422795529837988</c:v>
                </c:pt>
                <c:pt idx="90">
                  <c:v>12.417697294089841</c:v>
                </c:pt>
                <c:pt idx="91">
                  <c:v>12.412628693189138</c:v>
                </c:pt>
                <c:pt idx="92">
                  <c:v>12.407595695899021</c:v>
                </c:pt>
                <c:pt idx="93">
                  <c:v>12.402604196874815</c:v>
                </c:pt>
                <c:pt idx="94">
                  <c:v>12.39766000991292</c:v>
                </c:pt>
                <c:pt idx="95">
                  <c:v>12.392768861302269</c:v>
                </c:pt>
                <c:pt idx="96">
                  <c:v>12.387936383285997</c:v>
                </c:pt>
                <c:pt idx="97">
                  <c:v>12.383168107640653</c:v>
                </c:pt>
                <c:pt idx="98">
                  <c:v>12.378469459380334</c:v>
                </c:pt>
                <c:pt idx="99">
                  <c:v>12.373845750592869</c:v>
                </c:pt>
                <c:pt idx="100">
                  <c:v>12.369302174415051</c:v>
                </c:pt>
                <c:pt idx="101">
                  <c:v>12.364843799153725</c:v>
                </c:pt>
                <c:pt idx="102">
                  <c:v>12.3604755625595</c:v>
                </c:pt>
                <c:pt idx="103">
                  <c:v>12.356202266259441</c:v>
                </c:pt>
                <c:pt idx="104">
                  <c:v>12.352028570355174</c:v>
                </c:pt>
                <c:pt idx="105">
                  <c:v>12.347958988192444</c:v>
                </c:pt>
                <c:pt idx="106">
                  <c:v>12.343997881308095</c:v>
                </c:pt>
                <c:pt idx="107">
                  <c:v>12.340149454560125</c:v>
                </c:pt>
                <c:pt idx="108">
                  <c:v>12.336417751446405</c:v>
                </c:pt>
                <c:pt idx="109">
                  <c:v>12.332806649617263</c:v>
                </c:pt>
                <c:pt idx="110">
                  <c:v>12.329319856587075</c:v>
                </c:pt>
                <c:pt idx="111">
                  <c:v>12.325960905649612</c:v>
                </c:pt>
                <c:pt idx="112">
                  <c:v>12.322733152001813</c:v>
                </c:pt>
                <c:pt idx="113">
                  <c:v>12.319639769080318</c:v>
                </c:pt>
                <c:pt idx="114">
                  <c:v>12.316683745114839</c:v>
                </c:pt>
                <c:pt idx="115">
                  <c:v>12.313867879902306</c:v>
                </c:pt>
                <c:pt idx="116">
                  <c:v>12.31119478180533</c:v>
                </c:pt>
                <c:pt idx="117">
                  <c:v>12.308666864978361</c:v>
                </c:pt>
                <c:pt idx="118">
                  <c:v>12.306286346824647</c:v>
                </c:pt>
                <c:pt idx="119">
                  <c:v>12.30405524568679</c:v>
                </c:pt>
                <c:pt idx="120">
                  <c:v>12.301975378773456</c:v>
                </c:pt>
                <c:pt idx="121">
                  <c:v>12.300048360324576</c:v>
                </c:pt>
                <c:pt idx="122">
                  <c:v>12.29827560001695</c:v>
                </c:pt>
                <c:pt idx="123">
                  <c:v>12.296658301612105</c:v>
                </c:pt>
                <c:pt idx="124">
                  <c:v>12.29519746184774</c:v>
                </c:pt>
                <c:pt idx="125">
                  <c:v>12.293893869574067</c:v>
                </c:pt>
                <c:pt idx="126">
                  <c:v>12.292748105135813</c:v>
                </c:pt>
                <c:pt idx="127">
                  <c:v>12.291760540000599</c:v>
                </c:pt>
                <c:pt idx="128">
                  <c:v>12.290931336633967</c:v>
                </c:pt>
                <c:pt idx="129">
                  <c:v>12.29026044862111</c:v>
                </c:pt>
                <c:pt idx="130">
                  <c:v>12.289747621035104</c:v>
                </c:pt>
                <c:pt idx="131">
                  <c:v>12.289392391051084</c:v>
                </c:pt>
                <c:pt idx="132">
                  <c:v>12.289194088805566</c:v>
                </c:pt>
                <c:pt idx="133">
                  <c:v>12.289151838499851</c:v>
                </c:pt>
                <c:pt idx="134">
                  <c:v>12.289264559746165</c:v>
                </c:pt>
                <c:pt idx="135">
                  <c:v>12.289530969154828</c:v>
                </c:pt>
                <c:pt idx="136">
                  <c:v>12.289949582160606</c:v>
                </c:pt>
                <c:pt idx="137">
                  <c:v>12.290518715086002</c:v>
                </c:pt>
                <c:pt idx="138">
                  <c:v>12.291236487439075</c:v>
                </c:pt>
                <c:pt idx="139">
                  <c:v>12.292100824442993</c:v>
                </c:pt>
                <c:pt idx="140">
                  <c:v>12.293109459794383</c:v>
                </c:pt>
                <c:pt idx="141">
                  <c:v>12.294259938647155</c:v>
                </c:pt>
                <c:pt idx="142">
                  <c:v>12.295549620818331</c:v>
                </c:pt>
                <c:pt idx="143">
                  <c:v>12.296975684212097</c:v>
                </c:pt>
                <c:pt idx="144">
                  <c:v>12.298535128458024</c:v>
                </c:pt>
                <c:pt idx="145">
                  <c:v>12.300224778759212</c:v>
                </c:pt>
                <c:pt idx="146">
                  <c:v>12.302041289945855</c:v>
                </c:pt>
                <c:pt idx="147">
                  <c:v>12.303981150729445</c:v>
                </c:pt>
                <c:pt idx="148">
                  <c:v>12.306040688152684</c:v>
                </c:pt>
                <c:pt idx="149">
                  <c:v>12.308216072229872</c:v>
                </c:pt>
                <c:pt idx="150">
                  <c:v>12.310503320772337</c:v>
                </c:pt>
                <c:pt idx="151">
                  <c:v>12.312898304393354</c:v>
                </c:pt>
                <c:pt idx="152">
                  <c:v>12.315396751686592</c:v>
                </c:pt>
                <c:pt idx="153">
                  <c:v>12.317994254572165</c:v>
                </c:pt>
                <c:pt idx="154">
                  <c:v>12.320686273804005</c:v>
                </c:pt>
                <c:pt idx="155">
                  <c:v>12.323468144632134</c:v>
                </c:pt>
                <c:pt idx="156">
                  <c:v>12.326335082613273</c:v>
                </c:pt>
                <c:pt idx="157">
                  <c:v>12.329282189563013</c:v>
                </c:pt>
                <c:pt idx="158">
                  <c:v>12.332304459642604</c:v>
                </c:pt>
                <c:pt idx="159">
                  <c:v>12.335396785573337</c:v>
                </c:pt>
                <c:pt idx="160">
                  <c:v>12.33855396497121</c:v>
                </c:pt>
                <c:pt idx="161">
                  <c:v>12.341770706794588</c:v>
                </c:pt>
                <c:pt idx="162">
                  <c:v>12.345041637897339</c:v>
                </c:pt>
                <c:pt idx="163">
                  <c:v>12.348361309679802</c:v>
                </c:pt>
                <c:pt idx="164">
                  <c:v>12.35172420482991</c:v>
                </c:pt>
                <c:pt idx="165">
                  <c:v>12.355124744146588</c:v>
                </c:pt>
                <c:pt idx="166">
                  <c:v>12.358557293437526</c:v>
                </c:pt>
                <c:pt idx="167">
                  <c:v>12.36201617048332</c:v>
                </c:pt>
                <c:pt idx="168">
                  <c:v>12.365495652059858</c:v>
                </c:pt>
                <c:pt idx="169">
                  <c:v>12.368989981010845</c:v>
                </c:pt>
                <c:pt idx="170">
                  <c:v>12.372493373362198</c:v>
                </c:pt>
                <c:pt idx="171">
                  <c:v>12.376000025470091</c:v>
                </c:pt>
                <c:pt idx="172">
                  <c:v>12.379504121194326</c:v>
                </c:pt>
                <c:pt idx="173">
                  <c:v>12.382999839088709</c:v>
                </c:pt>
                <c:pt idx="174">
                  <c:v>12.38648135960006</c:v>
                </c:pt>
                <c:pt idx="175">
                  <c:v>12.389942872267511</c:v>
                </c:pt>
                <c:pt idx="176">
                  <c:v>12.393378582913739</c:v>
                </c:pt>
                <c:pt idx="177">
                  <c:v>12.396782720819742</c:v>
                </c:pt>
                <c:pt idx="178">
                  <c:v>12.40014954587485</c:v>
                </c:pt>
                <c:pt idx="179">
                  <c:v>12.403473355693668</c:v>
                </c:pt>
                <c:pt idx="180">
                  <c:v>12.406748492691625</c:v>
                </c:pt>
                <c:pt idx="181">
                  <c:v>12.409969351110979</c:v>
                </c:pt>
                <c:pt idx="182">
                  <c:v>12.413130383989049</c:v>
                </c:pt>
                <c:pt idx="183">
                  <c:v>12.416226110060597</c:v>
                </c:pt>
                <c:pt idx="184">
                  <c:v>12.419251120586305</c:v>
                </c:pt>
                <c:pt idx="185">
                  <c:v>12.422200086099421</c:v>
                </c:pt>
                <c:pt idx="186">
                  <c:v>12.425067763062746</c:v>
                </c:pt>
                <c:pt idx="187">
                  <c:v>12.427849000428109</c:v>
                </c:pt>
                <c:pt idx="188">
                  <c:v>12.430538746090836</c:v>
                </c:pt>
                <c:pt idx="189">
                  <c:v>12.43313205323153</c:v>
                </c:pt>
                <c:pt idx="190">
                  <c:v>12.435624086537919</c:v>
                </c:pt>
                <c:pt idx="191">
                  <c:v>12.438010128299391</c:v>
                </c:pt>
                <c:pt idx="192">
                  <c:v>12.440285584367183</c:v>
                </c:pt>
                <c:pt idx="193">
                  <c:v>12.44244598997321</c:v>
                </c:pt>
                <c:pt idx="194">
                  <c:v>12.444487015400789</c:v>
                </c:pt>
                <c:pt idx="195">
                  <c:v>12.446404471500555</c:v>
                </c:pt>
                <c:pt idx="196">
                  <c:v>12.4481943150452</c:v>
                </c:pt>
                <c:pt idx="197">
                  <c:v>12.449852653916667</c:v>
                </c:pt>
                <c:pt idx="198">
                  <c:v>12.451375752119819</c:v>
                </c:pt>
                <c:pt idx="199">
                  <c:v>12.452760034616611</c:v>
                </c:pt>
                <c:pt idx="200">
                  <c:v>12.454002091975145</c:v>
                </c:pt>
                <c:pt idx="201">
                  <c:v>12.455098684828119</c:v>
                </c:pt>
                <c:pt idx="202">
                  <c:v>12.456046748135417</c:v>
                </c:pt>
                <c:pt idx="203">
                  <c:v>12.45684339524581</c:v>
                </c:pt>
                <c:pt idx="204">
                  <c:v>12.457485921752999</c:v>
                </c:pt>
                <c:pt idx="205">
                  <c:v>12.457971809141398</c:v>
                </c:pt>
                <c:pt idx="206">
                  <c:v>12.458298728217347</c:v>
                </c:pt>
                <c:pt idx="207">
                  <c:v>12.458464542321698</c:v>
                </c:pt>
                <c:pt idx="208">
                  <c:v>12.458467310319913</c:v>
                </c:pt>
                <c:pt idx="209">
                  <c:v>12.458305289366098</c:v>
                </c:pt>
                <c:pt idx="210">
                  <c:v>12.457976937437714</c:v>
                </c:pt>
                <c:pt idx="211">
                  <c:v>12.457480915637808</c:v>
                </c:pt>
                <c:pt idx="212">
                  <c:v>12.45681609026207</c:v>
                </c:pt>
                <c:pt idx="213">
                  <c:v>12.455981534628137</c:v>
                </c:pt>
                <c:pt idx="214">
                  <c:v>12.454976530664924</c:v>
                </c:pt>
                <c:pt idx="215">
                  <c:v>12.453800570259967</c:v>
                </c:pt>
                <c:pt idx="216">
                  <c:v>12.452453356363133</c:v>
                </c:pt>
                <c:pt idx="217">
                  <c:v>12.450934803845229</c:v>
                </c:pt>
                <c:pt idx="218">
                  <c:v>12.449245040110384</c:v>
                </c:pt>
                <c:pt idx="219">
                  <c:v>12.447384405461358</c:v>
                </c:pt>
                <c:pt idx="220">
                  <c:v>12.445353453217175</c:v>
                </c:pt>
                <c:pt idx="221">
                  <c:v>12.44315294958281</c:v>
                </c:pt>
                <c:pt idx="222">
                  <c:v>12.440783873270888</c:v>
                </c:pt>
                <c:pt idx="223">
                  <c:v>12.438247414875711</c:v>
                </c:pt>
                <c:pt idx="224">
                  <c:v>12.435544976000134</c:v>
                </c:pt>
                <c:pt idx="225">
                  <c:v>12.432678168136128</c:v>
                </c:pt>
                <c:pt idx="226">
                  <c:v>12.429648811300172</c:v>
                </c:pt>
                <c:pt idx="227">
                  <c:v>12.426458932424875</c:v>
                </c:pt>
                <c:pt idx="228">
                  <c:v>12.423110763508472</c:v>
                </c:pt>
                <c:pt idx="229">
                  <c:v>12.419606739524207</c:v>
                </c:pt>
                <c:pt idx="230">
                  <c:v>12.415949496091773</c:v>
                </c:pt>
                <c:pt idx="231">
                  <c:v>12.412141866913371</c:v>
                </c:pt>
                <c:pt idx="232">
                  <c:v>12.40818688097713</c:v>
                </c:pt>
                <c:pt idx="233">
                  <c:v>12.404087759530936</c:v>
                </c:pt>
                <c:pt idx="234">
                  <c:v>12.399847912829969</c:v>
                </c:pt>
                <c:pt idx="235">
                  <c:v>12.395470936661532</c:v>
                </c:pt>
                <c:pt idx="236">
                  <c:v>12.390960608650962</c:v>
                </c:pt>
                <c:pt idx="237">
                  <c:v>12.386320884352724</c:v>
                </c:pt>
                <c:pt idx="238">
                  <c:v>12.381555893130979</c:v>
                </c:pt>
                <c:pt idx="239">
                  <c:v>12.376669933834211</c:v>
                </c:pt>
                <c:pt idx="240">
                  <c:v>12.371667470268665</c:v>
                </c:pt>
                <c:pt idx="241">
                  <c:v>12.36655312647569</c:v>
                </c:pt>
                <c:pt idx="242">
                  <c:v>12.361331681818179</c:v>
                </c:pt>
                <c:pt idx="243">
                  <c:v>12.356008065881589</c:v>
                </c:pt>
                <c:pt idx="244">
                  <c:v>12.350587353195282</c:v>
                </c:pt>
                <c:pt idx="245">
                  <c:v>12.345074757779976</c:v>
                </c:pt>
                <c:pt idx="246">
                  <c:v>12.339475627527506</c:v>
                </c:pt>
                <c:pt idx="247">
                  <c:v>12.333795438419116</c:v>
                </c:pt>
                <c:pt idx="248">
                  <c:v>12.328039788588766</c:v>
                </c:pt>
                <c:pt idx="249">
                  <c:v>12.322214392238113</c:v>
                </c:pt>
                <c:pt idx="250">
                  <c:v>12.316325073410006</c:v>
                </c:pt>
                <c:pt idx="251">
                  <c:v>12.310377759627436</c:v>
                </c:pt>
                <c:pt idx="252">
                  <c:v>12.30437847540513</c:v>
                </c:pt>
                <c:pt idx="253">
                  <c:v>12.298333335641061</c:v>
                </c:pt>
                <c:pt idx="254">
                  <c:v>12.292248538895297</c:v>
                </c:pt>
                <c:pt idx="255">
                  <c:v>12.286130360563739</c:v>
                </c:pt>
                <c:pt idx="256">
                  <c:v>12.279985145954509</c:v>
                </c:pt>
                <c:pt idx="257">
                  <c:v>12.27381930327466</c:v>
                </c:pt>
                <c:pt idx="258">
                  <c:v>12.26763929653521</c:v>
                </c:pt>
                <c:pt idx="259">
                  <c:v>12.261451638382475</c:v>
                </c:pt>
                <c:pt idx="260">
                  <c:v>12.255262882863761</c:v>
                </c:pt>
                <c:pt idx="261">
                  <c:v>12.249079618135584</c:v>
                </c:pt>
                <c:pt idx="262">
                  <c:v>12.242908459122706</c:v>
                </c:pt>
                <c:pt idx="263">
                  <c:v>12.236756040136189</c:v>
                </c:pt>
                <c:pt idx="264">
                  <c:v>12.230629007458884</c:v>
                </c:pt>
                <c:pt idx="265">
                  <c:v>12.224534011906673</c:v>
                </c:pt>
                <c:pt idx="266">
                  <c:v>12.218477701373963</c:v>
                </c:pt>
                <c:pt idx="267">
                  <c:v>12.212466713371764</c:v>
                </c:pt>
                <c:pt idx="268">
                  <c:v>12.206507667566855</c:v>
                </c:pt>
                <c:pt idx="269">
                  <c:v>12.200607158330509</c:v>
                </c:pt>
                <c:pt idx="270">
                  <c:v>12.194771747305142</c:v>
                </c:pt>
                <c:pt idx="271">
                  <c:v>12.189007955997383</c:v>
                </c:pt>
                <c:pt idx="272">
                  <c:v>12.183322258405916</c:v>
                </c:pt>
                <c:pt idx="273">
                  <c:v>12.177721073692478</c:v>
                </c:pt>
                <c:pt idx="274">
                  <c:v>12.172210758904326</c:v>
                </c:pt>
                <c:pt idx="275">
                  <c:v>12.166797601756407</c:v>
                </c:pt>
                <c:pt idx="276">
                  <c:v>12.161487813481481</c:v>
                </c:pt>
                <c:pt idx="277">
                  <c:v>12.156287521756255</c:v>
                </c:pt>
                <c:pt idx="278">
                  <c:v>12.151202763711623</c:v>
                </c:pt>
                <c:pt idx="279">
                  <c:v>12.146239479034936</c:v>
                </c:pt>
                <c:pt idx="280">
                  <c:v>12.141403503172111</c:v>
                </c:pt>
                <c:pt idx="281">
                  <c:v>12.136700560637419</c:v>
                </c:pt>
                <c:pt idx="282">
                  <c:v>12.132136258438438</c:v>
                </c:pt>
                <c:pt idx="283">
                  <c:v>12.127716079623768</c:v>
                </c:pt>
                <c:pt idx="284">
                  <c:v>12.123445376960806</c:v>
                </c:pt>
                <c:pt idx="285">
                  <c:v>12.119329366750812</c:v>
                </c:pt>
                <c:pt idx="286">
                  <c:v>12.115373122788291</c:v>
                </c:pt>
                <c:pt idx="287">
                  <c:v>12.111581570471687</c:v>
                </c:pt>
                <c:pt idx="288">
                  <c:v>12.107959481071934</c:v>
                </c:pt>
                <c:pt idx="289">
                  <c:v>12.104511466165626</c:v>
                </c:pt>
                <c:pt idx="290">
                  <c:v>12.101241972239041</c:v>
                </c:pt>
                <c:pt idx="291">
                  <c:v>12.098155275469214</c:v>
                </c:pt>
                <c:pt idx="292">
                  <c:v>12.095255476688084</c:v>
                </c:pt>
                <c:pt idx="293">
                  <c:v>12.092546496535459</c:v>
                </c:pt>
                <c:pt idx="294">
                  <c:v>12.090032070806371</c:v>
                </c:pt>
                <c:pt idx="295">
                  <c:v>12.087715745998175</c:v>
                </c:pt>
                <c:pt idx="296">
                  <c:v>12.085600875062475</c:v>
                </c:pt>
                <c:pt idx="297">
                  <c:v>12.083690613366866</c:v>
                </c:pt>
                <c:pt idx="298">
                  <c:v>12.081987914871039</c:v>
                </c:pt>
                <c:pt idx="299">
                  <c:v>12.080495528521743</c:v>
                </c:pt>
                <c:pt idx="300">
                  <c:v>12.079215994870744</c:v>
                </c:pt>
                <c:pt idx="301">
                  <c:v>12.078151642919742</c:v>
                </c:pt>
                <c:pt idx="302">
                  <c:v>12.077304587195847</c:v>
                </c:pt>
                <c:pt idx="303">
                  <c:v>12.076676725061109</c:v>
                </c:pt>
                <c:pt idx="304">
                  <c:v>12.076269734259174</c:v>
                </c:pt>
                <c:pt idx="305">
                  <c:v>12.076085070702003</c:v>
                </c:pt>
                <c:pt idx="306">
                  <c:v>12.076123966499232</c:v>
                </c:pt>
                <c:pt idx="307">
                  <c:v>12.076387428232522</c:v>
                </c:pt>
                <c:pt idx="308">
                  <c:v>12.076876235476977</c:v>
                </c:pt>
                <c:pt idx="309">
                  <c:v>12.077590939571376</c:v>
                </c:pt>
                <c:pt idx="310">
                  <c:v>12.078531862638798</c:v>
                </c:pt>
                <c:pt idx="311">
                  <c:v>12.079699096858764</c:v>
                </c:pt>
                <c:pt idx="312">
                  <c:v>12.08109250399195</c:v>
                </c:pt>
                <c:pt idx="313">
                  <c:v>12.082711715158018</c:v>
                </c:pt>
                <c:pt idx="314">
                  <c:v>12.08455613086705</c:v>
                </c:pt>
                <c:pt idx="315">
                  <c:v>12.086624921304566</c:v>
                </c:pt>
                <c:pt idx="316">
                  <c:v>12.088917026870018</c:v>
                </c:pt>
                <c:pt idx="317">
                  <c:v>12.091431158968199</c:v>
                </c:pt>
                <c:pt idx="318">
                  <c:v>12.094165801052892</c:v>
                </c:pt>
                <c:pt idx="319">
                  <c:v>12.097119209921601</c:v>
                </c:pt>
                <c:pt idx="320">
                  <c:v>12.100289417260129</c:v>
                </c:pt>
                <c:pt idx="321">
                  <c:v>12.103674231435294</c:v>
                </c:pt>
                <c:pt idx="322">
                  <c:v>12.107271239534008</c:v>
                </c:pt>
                <c:pt idx="323">
                  <c:v>12.111077809646403</c:v>
                </c:pt>
                <c:pt idx="324">
                  <c:v>12.115091093390681</c:v>
                </c:pt>
                <c:pt idx="325">
                  <c:v>12.119308028676901</c:v>
                </c:pt>
                <c:pt idx="326">
                  <c:v>12.123725342706727</c:v>
                </c:pt>
                <c:pt idx="327">
                  <c:v>12.128339555205912</c:v>
                </c:pt>
                <c:pt idx="328">
                  <c:v>12.133146981885947</c:v>
                </c:pt>
                <c:pt idx="329">
                  <c:v>12.13814373813117</c:v>
                </c:pt>
                <c:pt idx="330">
                  <c:v>12.143325742907219</c:v>
                </c:pt>
                <c:pt idx="331">
                  <c:v>12.148688722886671</c:v>
                </c:pt>
                <c:pt idx="332">
                  <c:v>12.154228216787189</c:v>
                </c:pt>
                <c:pt idx="333">
                  <c:v>12.159939579917591</c:v>
                </c:pt>
                <c:pt idx="334">
                  <c:v>12.165817988926678</c:v>
                </c:pt>
                <c:pt idx="335">
                  <c:v>12.17185844674971</c:v>
                </c:pt>
                <c:pt idx="336">
                  <c:v>12.178055787747059</c:v>
                </c:pt>
                <c:pt idx="337">
                  <c:v>12.184404683029317</c:v>
                </c:pt>
                <c:pt idx="338">
                  <c:v>12.190899645963063</c:v>
                </c:pt>
                <c:pt idx="339">
                  <c:v>12.197535037851168</c:v>
                </c:pt>
                <c:pt idx="340">
                  <c:v>12.204305073781361</c:v>
                </c:pt>
                <c:pt idx="341">
                  <c:v>12.21120382863662</c:v>
                </c:pt>
                <c:pt idx="342">
                  <c:v>12.218225243260708</c:v>
                </c:pt>
                <c:pt idx="343">
                  <c:v>12.225363130772049</c:v>
                </c:pt>
                <c:pt idx="344">
                  <c:v>12.232611183018975</c:v>
                </c:pt>
                <c:pt idx="345">
                  <c:v>12.23996297716913</c:v>
                </c:pt>
                <c:pt idx="346">
                  <c:v>12.247411982425827</c:v>
                </c:pt>
                <c:pt idx="347">
                  <c:v>12.254951566863838</c:v>
                </c:pt>
                <c:pt idx="348">
                  <c:v>12.262575004377045</c:v>
                </c:pt>
                <c:pt idx="349">
                  <c:v>12.270275481730323</c:v>
                </c:pt>
                <c:pt idx="350">
                  <c:v>12.278046105707734</c:v>
                </c:pt>
                <c:pt idx="351">
                  <c:v>12.285879910349163</c:v>
                </c:pt>
                <c:pt idx="352">
                  <c:v>12.293769864267375</c:v>
                </c:pt>
                <c:pt idx="353">
                  <c:v>12.301708878037314</c:v>
                </c:pt>
                <c:pt idx="354">
                  <c:v>12.309689811649509</c:v>
                </c:pt>
                <c:pt idx="355">
                  <c:v>12.317705482019276</c:v>
                </c:pt>
                <c:pt idx="356">
                  <c:v>12.325748670543391</c:v>
                </c:pt>
                <c:pt idx="357">
                  <c:v>12.33381213069584</c:v>
                </c:pt>
                <c:pt idx="358">
                  <c:v>12.341888595654217</c:v>
                </c:pt>
                <c:pt idx="359">
                  <c:v>12.349970785948306</c:v>
                </c:pt>
                <c:pt idx="360">
                  <c:v>12.358051417122343</c:v>
                </c:pt>
                <c:pt idx="361">
                  <c:v>12.366123207402449</c:v>
                </c:pt>
                <c:pt idx="362">
                  <c:v>12.374178885360736</c:v>
                </c:pt>
                <c:pt idx="363">
                  <c:v>12.382211197567576</c:v>
                </c:pt>
                <c:pt idx="364">
                  <c:v>12.390212916223494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Berechnung!$AB$44</c:f>
              <c:strCache>
                <c:ptCount val="1"/>
                <c:pt idx="0">
                  <c:v>Untergang</c:v>
                </c:pt>
              </c:strCache>
            </c:strRef>
          </c:tx>
          <c:spPr>
            <a:ln w="38100">
              <a:solidFill>
                <a:srgbClr val="002060"/>
              </a:solidFill>
            </a:ln>
          </c:spPr>
          <c:marker>
            <c:symbol val="none"/>
          </c:marker>
          <c:cat>
            <c:numRef>
              <c:f>Berechnung!$Y$45:$Y$409</c:f>
              <c:numCache>
                <c:formatCode>m/d/yyyy</c:formatCode>
                <c:ptCount val="365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</c:numCache>
            </c:numRef>
          </c:cat>
          <c:val>
            <c:numRef>
              <c:f>Berechnung!$AB$45:$AB$409</c:f>
              <c:numCache>
                <c:formatCode>0.00</c:formatCode>
                <c:ptCount val="365"/>
                <c:pt idx="0">
                  <c:v>16.051827977271813</c:v>
                </c:pt>
                <c:pt idx="1">
                  <c:v>16.070283413141208</c:v>
                </c:pt>
                <c:pt idx="2">
                  <c:v>16.089631598167728</c:v>
                </c:pt>
                <c:pt idx="3">
                  <c:v>16.109849881045566</c:v>
                </c:pt>
                <c:pt idx="4">
                  <c:v>16.130914676044128</c:v>
                </c:pt>
                <c:pt idx="5">
                  <c:v>16.152801552647688</c:v>
                </c:pt>
                <c:pt idx="6">
                  <c:v>16.175485327186351</c:v>
                </c:pt>
                <c:pt idx="7">
                  <c:v>16.198940155679026</c:v>
                </c:pt>
                <c:pt idx="8">
                  <c:v>16.223139627137087</c:v>
                </c:pt>
                <c:pt idx="9">
                  <c:v>16.248056856615165</c:v>
                </c:pt>
                <c:pt idx="10">
                  <c:v>16.273664577340636</c:v>
                </c:pt>
                <c:pt idx="11">
                  <c:v>16.299935231305014</c:v>
                </c:pt>
                <c:pt idx="12">
                  <c:v>16.326841057756994</c:v>
                </c:pt>
                <c:pt idx="13">
                  <c:v>16.354354179096326</c:v>
                </c:pt>
                <c:pt idx="14">
                  <c:v>16.382446683729544</c:v>
                </c:pt>
                <c:pt idx="15">
                  <c:v>16.411090705510524</c:v>
                </c:pt>
                <c:pt idx="16">
                  <c:v>16.4402584994506</c:v>
                </c:pt>
                <c:pt idx="17">
                  <c:v>16.469922513442832</c:v>
                </c:pt>
                <c:pt idx="18">
                  <c:v>16.500055455802709</c:v>
                </c:pt>
                <c:pt idx="19">
                  <c:v>16.530630358481876</c:v>
                </c:pt>
                <c:pt idx="20">
                  <c:v>16.561620635862138</c:v>
                </c:pt>
                <c:pt idx="21">
                  <c:v>16.593000139083717</c:v>
                </c:pt>
                <c:pt idx="22">
                  <c:v>16.624743205903833</c:v>
                </c:pt>
                <c:pt idx="23">
                  <c:v>16.65682470611949</c:v>
                </c:pt>
                <c:pt idx="24">
                  <c:v>16.689220082621521</c:v>
                </c:pt>
                <c:pt idx="25">
                  <c:v>16.721905388175681</c:v>
                </c:pt>
                <c:pt idx="26">
                  <c:v>16.754857318050988</c:v>
                </c:pt>
                <c:pt idx="27">
                  <c:v>16.788053238635751</c:v>
                </c:pt>
                <c:pt idx="28">
                  <c:v>16.821471212198123</c:v>
                </c:pt>
                <c:pt idx="29">
                  <c:v>16.855090017960926</c:v>
                </c:pt>
                <c:pt idx="30">
                  <c:v>16.888889169669707</c:v>
                </c:pt>
                <c:pt idx="31">
                  <c:v>16.92284892983978</c:v>
                </c:pt>
                <c:pt idx="32">
                  <c:v>16.956950320871773</c:v>
                </c:pt>
                <c:pt idx="33">
                  <c:v>16.991175133226541</c:v>
                </c:pt>
                <c:pt idx="34">
                  <c:v>17.025505930849967</c:v>
                </c:pt>
                <c:pt idx="35">
                  <c:v>17.059926054035785</c:v>
                </c:pt>
                <c:pt idx="36">
                  <c:v>17.094419619910738</c:v>
                </c:pt>
                <c:pt idx="37">
                  <c:v>17.128971520721432</c:v>
                </c:pt>
                <c:pt idx="38">
                  <c:v>17.163567420096214</c:v>
                </c:pt>
                <c:pt idx="39">
                  <c:v>17.198193747448641</c:v>
                </c:pt>
                <c:pt idx="40">
                  <c:v>17.232837690681627</c:v>
                </c:pt>
                <c:pt idx="41">
                  <c:v>17.267487187343693</c:v>
                </c:pt>
                <c:pt idx="42">
                  <c:v>17.302130914380513</c:v>
                </c:pt>
                <c:pt idx="43">
                  <c:v>17.336758276616699</c:v>
                </c:pt>
                <c:pt idx="44">
                  <c:v>17.371359394094625</c:v>
                </c:pt>
                <c:pt idx="45">
                  <c:v>17.405925088388592</c:v>
                </c:pt>
                <c:pt idx="46">
                  <c:v>17.440446868004731</c:v>
                </c:pt>
                <c:pt idx="47">
                  <c:v>17.474916912968983</c:v>
                </c:pt>
                <c:pt idx="48">
                  <c:v>17.509328058697829</c:v>
                </c:pt>
                <c:pt idx="49">
                  <c:v>17.543673779238986</c:v>
                </c:pt>
                <c:pt idx="50">
                  <c:v>17.577948169962266</c:v>
                </c:pt>
                <c:pt idx="51">
                  <c:v>17.612145929773881</c:v>
                </c:pt>
                <c:pt idx="52">
                  <c:v>17.646262342921172</c:v>
                </c:pt>
                <c:pt idx="53">
                  <c:v>17.680293260448593</c:v>
                </c:pt>
                <c:pt idx="54">
                  <c:v>17.714235081360059</c:v>
                </c:pt>
                <c:pt idx="55">
                  <c:v>17.748084733537461</c:v>
                </c:pt>
                <c:pt idx="56">
                  <c:v>17.781839654460029</c:v>
                </c:pt>
                <c:pt idx="57">
                  <c:v>17.815497771764747</c:v>
                </c:pt>
                <c:pt idx="58">
                  <c:v>17.849057483683502</c:v>
                </c:pt>
                <c:pt idx="59">
                  <c:v>17.882517639388716</c:v>
                </c:pt>
                <c:pt idx="60">
                  <c:v>17.915877519275629</c:v>
                </c:pt>
                <c:pt idx="61">
                  <c:v>17.94913681520578</c:v>
                </c:pt>
                <c:pt idx="62">
                  <c:v>17.982295610733342</c:v>
                </c:pt>
                <c:pt idx="63">
                  <c:v>18.015354361332953</c:v>
                </c:pt>
                <c:pt idx="64">
                  <c:v>18.048313874645203</c:v>
                </c:pt>
                <c:pt idx="65">
                  <c:v>18.081175290753492</c:v>
                </c:pt>
                <c:pt idx="66">
                  <c:v>18.113940062503925</c:v>
                </c:pt>
                <c:pt idx="67">
                  <c:v>18.146609935877887</c:v>
                </c:pt>
                <c:pt idx="68">
                  <c:v>18.179186930425296</c:v>
                </c:pt>
                <c:pt idx="69">
                  <c:v>18.21167331976492</c:v>
                </c:pt>
                <c:pt idx="70">
                  <c:v>18.244071612156816</c:v>
                </c:pt>
                <c:pt idx="71">
                  <c:v>18.276384531150569</c:v>
                </c:pt>
                <c:pt idx="72">
                  <c:v>18.308614996312247</c:v>
                </c:pt>
                <c:pt idx="73">
                  <c:v>18.340766104031651</c:v>
                </c:pt>
                <c:pt idx="74">
                  <c:v>18.372841108410867</c:v>
                </c:pt>
                <c:pt idx="75">
                  <c:v>18.404843402234441</c:v>
                </c:pt>
                <c:pt idx="76">
                  <c:v>18.436776498020627</c:v>
                </c:pt>
                <c:pt idx="77">
                  <c:v>18.46864400915311</c:v>
                </c:pt>
                <c:pt idx="78">
                  <c:v>18.50044963109168</c:v>
                </c:pt>
                <c:pt idx="79">
                  <c:v>18.532197122660488</c:v>
                </c:pt>
                <c:pt idx="80">
                  <c:v>18.563890287412011</c:v>
                </c:pt>
                <c:pt idx="81">
                  <c:v>18.595532955064748</c:v>
                </c:pt>
                <c:pt idx="82">
                  <c:v>18.627128963012666</c:v>
                </c:pt>
                <c:pt idx="83">
                  <c:v>18.658682137904378</c:v>
                </c:pt>
                <c:pt idx="84">
                  <c:v>18.690196277290042</c:v>
                </c:pt>
                <c:pt idx="85">
                  <c:v>18.72167513133423</c:v>
                </c:pt>
                <c:pt idx="86">
                  <c:v>18.753122384593098</c:v>
                </c:pt>
                <c:pt idx="87">
                  <c:v>18.78454163785457</c:v>
                </c:pt>
                <c:pt idx="88">
                  <c:v>18.815936390040491</c:v>
                </c:pt>
                <c:pt idx="89">
                  <c:v>18.847310020170212</c:v>
                </c:pt>
                <c:pt idx="90">
                  <c:v>18.878665769385464</c:v>
                </c:pt>
                <c:pt idx="91">
                  <c:v>18.910006723037032</c:v>
                </c:pt>
                <c:pt idx="92">
                  <c:v>18.941335792834266</c:v>
                </c:pt>
                <c:pt idx="93">
                  <c:v>18.972655699059299</c:v>
                </c:pt>
                <c:pt idx="94">
                  <c:v>19.003968952848499</c:v>
                </c:pt>
                <c:pt idx="95">
                  <c:v>19.035277838544715</c:v>
                </c:pt>
                <c:pt idx="96">
                  <c:v>19.066584396124778</c:v>
                </c:pt>
                <c:pt idx="97">
                  <c:v>19.09789040370773</c:v>
                </c:pt>
                <c:pt idx="98">
                  <c:v>19.129197360150652</c:v>
                </c:pt>
                <c:pt idx="99">
                  <c:v>19.160506467740014</c:v>
                </c:pt>
                <c:pt idx="100">
                  <c:v>19.191818614988037</c:v>
                </c:pt>
                <c:pt idx="101">
                  <c:v>19.223134359545064</c:v>
                </c:pt>
                <c:pt idx="102">
                  <c:v>19.254453911240606</c:v>
                </c:pt>
                <c:pt idx="103">
                  <c:v>19.285777115267521</c:v>
                </c:pt>
                <c:pt idx="104">
                  <c:v>19.317103435525844</c:v>
                </c:pt>
                <c:pt idx="105">
                  <c:v>19.348431938144763</c:v>
                </c:pt>
                <c:pt idx="106">
                  <c:v>19.379761275203702</c:v>
                </c:pt>
                <c:pt idx="107">
                  <c:v>19.41108966867575</c:v>
                </c:pt>
                <c:pt idx="108">
                  <c:v>19.442414894619521</c:v>
                </c:pt>
                <c:pt idx="109">
                  <c:v>19.473734267648133</c:v>
                </c:pt>
                <c:pt idx="110">
                  <c:v>19.505044625707267</c:v>
                </c:pt>
                <c:pt idx="111">
                  <c:v>19.536342315197274</c:v>
                </c:pt>
                <c:pt idx="112">
                  <c:v>19.567623176477859</c:v>
                </c:pt>
                <c:pt idx="113">
                  <c:v>19.598882529797425</c:v>
                </c:pt>
                <c:pt idx="114">
                  <c:v>19.630115161693048</c:v>
                </c:pt>
                <c:pt idx="115">
                  <c:v>19.661315311911064</c:v>
                </c:pt>
                <c:pt idx="116">
                  <c:v>19.692476660902393</c:v>
                </c:pt>
                <c:pt idx="117">
                  <c:v>19.723592317951372</c:v>
                </c:pt>
                <c:pt idx="118">
                  <c:v>19.754654810001124</c:v>
                </c:pt>
                <c:pt idx="119">
                  <c:v>19.785656071243558</c:v>
                </c:pt>
                <c:pt idx="120">
                  <c:v>19.81658743354674</c:v>
                </c:pt>
                <c:pt idx="121">
                  <c:v>19.84743961779747</c:v>
                </c:pt>
                <c:pt idx="122">
                  <c:v>19.878202726241934</c:v>
                </c:pt>
                <c:pt idx="123">
                  <c:v>19.908866235912363</c:v>
                </c:pt>
                <c:pt idx="124">
                  <c:v>19.939418993232668</c:v>
                </c:pt>
                <c:pt idx="125">
                  <c:v>19.969849209901028</c:v>
                </c:pt>
                <c:pt idx="126">
                  <c:v>20.000144460152221</c:v>
                </c:pt>
                <c:pt idx="127">
                  <c:v>20.030291679507016</c:v>
                </c:pt>
                <c:pt idx="128">
                  <c:v>20.060277165120237</c:v>
                </c:pt>
                <c:pt idx="129">
                  <c:v>20.090086577842975</c:v>
                </c:pt>
                <c:pt idx="130">
                  <c:v>20.119704946117608</c:v>
                </c:pt>
                <c:pt idx="131">
                  <c:v>20.149116671826977</c:v>
                </c:pt>
                <c:pt idx="132">
                  <c:v>20.178305538220869</c:v>
                </c:pt>
                <c:pt idx="133">
                  <c:v>20.207254720043746</c:v>
                </c:pt>
                <c:pt idx="134">
                  <c:v>20.235946795987399</c:v>
                </c:pt>
                <c:pt idx="135">
                  <c:v>20.264363763590737</c:v>
                </c:pt>
                <c:pt idx="136">
                  <c:v>20.292487056705703</c:v>
                </c:pt>
                <c:pt idx="137">
                  <c:v>20.320297565643727</c:v>
                </c:pt>
                <c:pt idx="138">
                  <c:v>20.34777566011072</c:v>
                </c:pt>
                <c:pt idx="139">
                  <c:v>20.374901215029777</c:v>
                </c:pt>
                <c:pt idx="140">
                  <c:v>20.401653639340356</c:v>
                </c:pt>
                <c:pt idx="141">
                  <c:v>20.428011907849402</c:v>
                </c:pt>
                <c:pt idx="142">
                  <c:v>20.453954596194446</c:v>
                </c:pt>
                <c:pt idx="143">
                  <c:v>20.47945991896038</c:v>
                </c:pt>
                <c:pt idx="144">
                  <c:v>20.504505770970955</c:v>
                </c:pt>
                <c:pt idx="145">
                  <c:v>20.529069771752187</c:v>
                </c:pt>
                <c:pt idx="146">
                  <c:v>20.553129313138658</c:v>
                </c:pt>
                <c:pt idx="147">
                  <c:v>20.576661609964678</c:v>
                </c:pt>
                <c:pt idx="148">
                  <c:v>20.599643753750605</c:v>
                </c:pt>
                <c:pt idx="149">
                  <c:v>20.622052769260971</c:v>
                </c:pt>
                <c:pt idx="150">
                  <c:v>20.643865673774851</c:v>
                </c:pt>
                <c:pt idx="151">
                  <c:v>20.665059538871621</c:v>
                </c:pt>
                <c:pt idx="152">
                  <c:v>20.685611554496198</c:v>
                </c:pt>
                <c:pt idx="153">
                  <c:v>20.705499095028621</c:v>
                </c:pt>
                <c:pt idx="154">
                  <c:v>20.724699787043082</c:v>
                </c:pt>
                <c:pt idx="155">
                  <c:v>20.743191578402996</c:v>
                </c:pt>
                <c:pt idx="156">
                  <c:v>20.760952808301013</c:v>
                </c:pt>
                <c:pt idx="157">
                  <c:v>20.777962277818151</c:v>
                </c:pt>
                <c:pt idx="158">
                  <c:v>20.794199320543953</c:v>
                </c:pt>
                <c:pt idx="159">
                  <c:v>20.809643872772106</c:v>
                </c:pt>
                <c:pt idx="160">
                  <c:v>20.824276542762654</c:v>
                </c:pt>
                <c:pt idx="161">
                  <c:v>20.838078678545159</c:v>
                </c:pt>
                <c:pt idx="162">
                  <c:v>20.851032433726115</c:v>
                </c:pt>
                <c:pt idx="163">
                  <c:v>20.863120830760952</c:v>
                </c:pt>
                <c:pt idx="164">
                  <c:v>20.874327821154992</c:v>
                </c:pt>
                <c:pt idx="165">
                  <c:v>20.884638342070346</c:v>
                </c:pt>
                <c:pt idx="166">
                  <c:v>20.89403836883665</c:v>
                </c:pt>
                <c:pt idx="167">
                  <c:v>20.902514962892724</c:v>
                </c:pt>
                <c:pt idx="168">
                  <c:v>20.910056314723708</c:v>
                </c:pt>
                <c:pt idx="169">
                  <c:v>20.916651781403427</c:v>
                </c:pt>
                <c:pt idx="170">
                  <c:v>20.922291918404127</c:v>
                </c:pt>
                <c:pt idx="171">
                  <c:v>20.926968505394292</c:v>
                </c:pt>
                <c:pt idx="172">
                  <c:v>20.93067456580928</c:v>
                </c:pt>
                <c:pt idx="173">
                  <c:v>20.933404380047381</c:v>
                </c:pt>
                <c:pt idx="174">
                  <c:v>20.935153492214976</c:v>
                </c:pt>
                <c:pt idx="175">
                  <c:v>20.935918710416328</c:v>
                </c:pt>
                <c:pt idx="176">
                  <c:v>20.935698100655927</c:v>
                </c:pt>
                <c:pt idx="177">
                  <c:v>20.934490974491919</c:v>
                </c:pt>
                <c:pt idx="178">
                  <c:v>20.932297870646725</c:v>
                </c:pt>
                <c:pt idx="179">
                  <c:v>20.929120530844848</c:v>
                </c:pt>
                <c:pt idx="180">
                  <c:v>20.924961870205795</c:v>
                </c:pt>
                <c:pt idx="181">
                  <c:v>20.91982594257194</c:v>
                </c:pt>
                <c:pt idx="182">
                  <c:v>20.913717901195998</c:v>
                </c:pt>
                <c:pt idx="183">
                  <c:v>20.90664395524934</c:v>
                </c:pt>
                <c:pt idx="184">
                  <c:v>20.898611322641102</c:v>
                </c:pt>
                <c:pt idx="185">
                  <c:v>20.88962817965842</c:v>
                </c:pt>
                <c:pt idx="186">
                  <c:v>20.879703607949676</c:v>
                </c:pt>
                <c:pt idx="187">
                  <c:v>20.868847539376741</c:v>
                </c:pt>
                <c:pt idx="188">
                  <c:v>20.857070699257918</c:v>
                </c:pt>
                <c:pt idx="189">
                  <c:v>20.844384548512288</c:v>
                </c:pt>
                <c:pt idx="190">
                  <c:v>20.830801225198559</c:v>
                </c:pt>
                <c:pt idx="191">
                  <c:v>20.816333485918072</c:v>
                </c:pt>
                <c:pt idx="192">
                  <c:v>20.800994647523599</c:v>
                </c:pt>
                <c:pt idx="193">
                  <c:v>20.784798529543249</c:v>
                </c:pt>
                <c:pt idx="194">
                  <c:v>20.767759397693876</c:v>
                </c:pt>
                <c:pt idx="195">
                  <c:v>20.749891908820583</c:v>
                </c:pt>
                <c:pt idx="196">
                  <c:v>20.731211057560518</c:v>
                </c:pt>
                <c:pt idx="197">
                  <c:v>20.71173212498951</c:v>
                </c:pt>
                <c:pt idx="198">
                  <c:v>20.691470629470977</c:v>
                </c:pt>
                <c:pt idx="199">
                  <c:v>20.670442279888046</c:v>
                </c:pt>
                <c:pt idx="200">
                  <c:v>20.648662931402413</c:v>
                </c:pt>
                <c:pt idx="201">
                  <c:v>20.626148543848373</c:v>
                </c:pt>
                <c:pt idx="202">
                  <c:v>20.602915142836618</c:v>
                </c:pt>
                <c:pt idx="203">
                  <c:v>20.578978783611738</c:v>
                </c:pt>
                <c:pt idx="204">
                  <c:v>20.554355517678925</c:v>
                </c:pt>
                <c:pt idx="205">
                  <c:v>20.529061362189506</c:v>
                </c:pt>
                <c:pt idx="206">
                  <c:v>20.503112272052181</c:v>
                </c:pt>
                <c:pt idx="207">
                  <c:v>20.476524114716668</c:v>
                </c:pt>
                <c:pt idx="208">
                  <c:v>20.449312647558912</c:v>
                </c:pt>
                <c:pt idx="209">
                  <c:v>20.421493497782379</c:v>
                </c:pt>
                <c:pt idx="210">
                  <c:v>20.393082144737505</c:v>
                </c:pt>
                <c:pt idx="211">
                  <c:v>20.36409390455157</c:v>
                </c:pt>
                <c:pt idx="212">
                  <c:v>20.334543916953436</c:v>
                </c:pt>
                <c:pt idx="213">
                  <c:v>20.304447134171951</c:v>
                </c:pt>
                <c:pt idx="214">
                  <c:v>20.273818311782836</c:v>
                </c:pt>
                <c:pt idx="215">
                  <c:v>20.242672001376764</c:v>
                </c:pt>
                <c:pt idx="216">
                  <c:v>20.211022544920411</c:v>
                </c:pt>
                <c:pt idx="217">
                  <c:v>20.178884070682891</c:v>
                </c:pt>
                <c:pt idx="218">
                  <c:v>20.146270490601527</c:v>
                </c:pt>
                <c:pt idx="219">
                  <c:v>20.113195498963453</c:v>
                </c:pt>
                <c:pt idx="220">
                  <c:v>20.07967257228297</c:v>
                </c:pt>
                <c:pt idx="221">
                  <c:v>20.045714970258548</c:v>
                </c:pt>
                <c:pt idx="222">
                  <c:v>20.011335737697834</c:v>
                </c:pt>
                <c:pt idx="223">
                  <c:v>19.976547707304157</c:v>
                </c:pt>
                <c:pt idx="224">
                  <c:v>19.941363503223062</c:v>
                </c:pt>
                <c:pt idx="225">
                  <c:v>19.905795545253071</c:v>
                </c:pt>
                <c:pt idx="226">
                  <c:v>19.869856053630414</c:v>
                </c:pt>
                <c:pt idx="227">
                  <c:v>19.833557054303078</c:v>
                </c:pt>
                <c:pt idx="228">
                  <c:v>19.796910384615401</c:v>
                </c:pt>
                <c:pt idx="229">
                  <c:v>19.759927699329936</c:v>
                </c:pt>
                <c:pt idx="230">
                  <c:v>19.722620476918916</c:v>
                </c:pt>
                <c:pt idx="231">
                  <c:v>19.685000026063157</c:v>
                </c:pt>
                <c:pt idx="232">
                  <c:v>19.647077492301491</c:v>
                </c:pt>
                <c:pt idx="233">
                  <c:v>19.608863864778851</c:v>
                </c:pt>
                <c:pt idx="234">
                  <c:v>19.570369983046341</c:v>
                </c:pt>
                <c:pt idx="235">
                  <c:v>19.531606543871082</c:v>
                </c:pt>
                <c:pt idx="236">
                  <c:v>19.492584108018228</c:v>
                </c:pt>
                <c:pt idx="237">
                  <c:v>19.453313106972011</c:v>
                </c:pt>
                <c:pt idx="238">
                  <c:v>19.41380384956658</c:v>
                </c:pt>
                <c:pt idx="239">
                  <c:v>19.374066528501363</c:v>
                </c:pt>
                <c:pt idx="240">
                  <c:v>19.334111226719358</c:v>
                </c:pt>
                <c:pt idx="241">
                  <c:v>19.293947923630189</c:v>
                </c:pt>
                <c:pt idx="242">
                  <c:v>19.253586501162939</c:v>
                </c:pt>
                <c:pt idx="243">
                  <c:v>19.213036749637041</c:v>
                </c:pt>
                <c:pt idx="244">
                  <c:v>19.172308373442021</c:v>
                </c:pt>
                <c:pt idx="245">
                  <c:v>19.131410996519858</c:v>
                </c:pt>
                <c:pt idx="246">
                  <c:v>19.09035416764603</c:v>
                </c:pt>
                <c:pt idx="247">
                  <c:v>19.049147365507718</c:v>
                </c:pt>
                <c:pt idx="248">
                  <c:v>19.0078000035797</c:v>
                </c:pt>
                <c:pt idx="249">
                  <c:v>18.966321434800562</c:v>
                </c:pt>
                <c:pt idx="250">
                  <c:v>18.924720956053687</c:v>
                </c:pt>
                <c:pt idx="251">
                  <c:v>18.883007812459027</c:v>
                </c:pt>
                <c:pt idx="252">
                  <c:v>18.841191201483561</c:v>
                </c:pt>
                <c:pt idx="253">
                  <c:v>18.799280276879418</c:v>
                </c:pt>
                <c:pt idx="254">
                  <c:v>18.757284152460322</c:v>
                </c:pt>
                <c:pt idx="255">
                  <c:v>18.715211905727944</c:v>
                </c:pt>
                <c:pt idx="256">
                  <c:v>18.673072581361097</c:v>
                </c:pt>
                <c:pt idx="257">
                  <c:v>18.630875194581542</c:v>
                </c:pt>
                <c:pt idx="258">
                  <c:v>18.588628734411206</c:v>
                </c:pt>
                <c:pt idx="259">
                  <c:v>18.546342166836407</c:v>
                </c:pt>
                <c:pt idx="260">
                  <c:v>18.504024437895364</c:v>
                </c:pt>
                <c:pt idx="261">
                  <c:v>18.46168447670599</c:v>
                </c:pt>
                <c:pt idx="262">
                  <c:v>18.419331198451534</c:v>
                </c:pt>
                <c:pt idx="263">
                  <c:v>18.37697350734209</c:v>
                </c:pt>
                <c:pt idx="264">
                  <c:v>18.334620299570361</c:v>
                </c:pt>
                <c:pt idx="265">
                  <c:v>18.292280466280598</c:v>
                </c:pt>
                <c:pt idx="266">
                  <c:v>18.249962896569613</c:v>
                </c:pt>
                <c:pt idx="267">
                  <c:v>18.20767648053916</c:v>
                </c:pt>
                <c:pt idx="268">
                  <c:v>18.16543011241901</c:v>
                </c:pt>
                <c:pt idx="269">
                  <c:v>18.1232326937801</c:v>
                </c:pt>
                <c:pt idx="270">
                  <c:v>18.081093136856957</c:v>
                </c:pt>
                <c:pt idx="271">
                  <c:v>18.039020367998731</c:v>
                </c:pt>
                <c:pt idx="272">
                  <c:v>17.997023331267638</c:v>
                </c:pt>
                <c:pt idx="273">
                  <c:v>17.955110992203515</c:v>
                </c:pt>
                <c:pt idx="274">
                  <c:v>17.913292341772763</c:v>
                </c:pt>
                <c:pt idx="275">
                  <c:v>17.871576400519299</c:v>
                </c:pt>
                <c:pt idx="276">
                  <c:v>17.829972222934764</c:v>
                </c:pt>
                <c:pt idx="277">
                  <c:v>17.788488902064337</c:v>
                </c:pt>
                <c:pt idx="278">
                  <c:v>17.74713557436365</c:v>
                </c:pt>
                <c:pt idx="279">
                  <c:v>17.705921424821568</c:v>
                </c:pt>
                <c:pt idx="280">
                  <c:v>17.664855692362238</c:v>
                </c:pt>
                <c:pt idx="281">
                  <c:v>17.623947675538602</c:v>
                </c:pt>
                <c:pt idx="282">
                  <c:v>17.583206738528453</c:v>
                </c:pt>
                <c:pt idx="283">
                  <c:v>17.542642317442077</c:v>
                </c:pt>
                <c:pt idx="284">
                  <c:v>17.502263926949201</c:v>
                </c:pt>
                <c:pt idx="285">
                  <c:v>17.462081167230842</c:v>
                </c:pt>
                <c:pt idx="286">
                  <c:v>17.422103731259515</c:v>
                </c:pt>
                <c:pt idx="287">
                  <c:v>17.382341412408898</c:v>
                </c:pt>
                <c:pt idx="288">
                  <c:v>17.342804112391633</c:v>
                </c:pt>
                <c:pt idx="289">
                  <c:v>17.303501849520863</c:v>
                </c:pt>
                <c:pt idx="290">
                  <c:v>17.2644447672882</c:v>
                </c:pt>
                <c:pt idx="291">
                  <c:v>17.22564314324736</c:v>
                </c:pt>
                <c:pt idx="292">
                  <c:v>17.187107398189156</c:v>
                </c:pt>
                <c:pt idx="293">
                  <c:v>17.148848105589416</c:v>
                </c:pt>
                <c:pt idx="294">
                  <c:v>17.110876001307258</c:v>
                </c:pt>
                <c:pt idx="295">
                  <c:v>17.073201993506505</c:v>
                </c:pt>
                <c:pt idx="296">
                  <c:v>17.03583717276797</c:v>
                </c:pt>
                <c:pt idx="297">
                  <c:v>16.99879282235527</c:v>
                </c:pt>
                <c:pt idx="298">
                  <c:v>16.962080428590756</c:v>
                </c:pt>
                <c:pt idx="299">
                  <c:v>16.925711691292598</c:v>
                </c:pt>
                <c:pt idx="300">
                  <c:v>16.889698534217136</c:v>
                </c:pt>
                <c:pt idx="301">
                  <c:v>16.854053115444238</c:v>
                </c:pt>
                <c:pt idx="302">
                  <c:v>16.818787837635966</c:v>
                </c:pt>
                <c:pt idx="303">
                  <c:v>16.783915358091473</c:v>
                </c:pt>
                <c:pt idx="304">
                  <c:v>16.749448598513162</c:v>
                </c:pt>
                <c:pt idx="305">
                  <c:v>16.715400754391045</c:v>
                </c:pt>
                <c:pt idx="306">
                  <c:v>16.681785303903705</c:v>
                </c:pt>
                <c:pt idx="307">
                  <c:v>16.648616016225745</c:v>
                </c:pt>
                <c:pt idx="308">
                  <c:v>16.6159069591227</c:v>
                </c:pt>
                <c:pt idx="309">
                  <c:v>16.58367250570554</c:v>
                </c:pt>
                <c:pt idx="310">
                  <c:v>16.551927340207925</c:v>
                </c:pt>
                <c:pt idx="311">
                  <c:v>16.52068646264064</c:v>
                </c:pt>
                <c:pt idx="312">
                  <c:v>16.489965192168928</c:v>
                </c:pt>
                <c:pt idx="313">
                  <c:v>16.459779169050321</c:v>
                </c:pt>
                <c:pt idx="314">
                  <c:v>16.430144354962717</c:v>
                </c:pt>
                <c:pt idx="315">
                  <c:v>16.401077031545526</c:v>
                </c:pt>
                <c:pt idx="316">
                  <c:v>16.372593796970577</c:v>
                </c:pt>
                <c:pt idx="317">
                  <c:v>16.344711560354373</c:v>
                </c:pt>
                <c:pt idx="318">
                  <c:v>16.31744753381982</c:v>
                </c:pt>
                <c:pt idx="319">
                  <c:v>16.290819222013504</c:v>
                </c:pt>
                <c:pt idx="320">
                  <c:v>16.264844408884471</c:v>
                </c:pt>
                <c:pt idx="321">
                  <c:v>16.239541141532762</c:v>
                </c:pt>
                <c:pt idx="322">
                  <c:v>16.214927710940724</c:v>
                </c:pt>
                <c:pt idx="323">
                  <c:v>16.191022629407456</c:v>
                </c:pt>
                <c:pt idx="324">
                  <c:v>16.167844604517917</c:v>
                </c:pt>
                <c:pt idx="325">
                  <c:v>16.14541250949215</c:v>
                </c:pt>
                <c:pt idx="326">
                  <c:v>16.12374534977841</c:v>
                </c:pt>
                <c:pt idx="327">
                  <c:v>16.102862225776054</c:v>
                </c:pt>
                <c:pt idx="328">
                  <c:v>16.082782291600338</c:v>
                </c:pt>
                <c:pt idx="329">
                  <c:v>16.06352470983245</c:v>
                </c:pt>
                <c:pt idx="330">
                  <c:v>16.045108602233263</c:v>
                </c:pt>
                <c:pt idx="331">
                  <c:v>16.027552996439425</c:v>
                </c:pt>
                <c:pt idx="332">
                  <c:v>16.010876768704865</c:v>
                </c:pt>
                <c:pt idx="333">
                  <c:v>15.995098582799489</c:v>
                </c:pt>
                <c:pt idx="334">
                  <c:v>15.980236825229516</c:v>
                </c:pt>
                <c:pt idx="335">
                  <c:v>15.966309536999917</c:v>
                </c:pt>
                <c:pt idx="336">
                  <c:v>15.953334342198399</c:v>
                </c:pt>
                <c:pt idx="337">
                  <c:v>15.941328373741046</c:v>
                </c:pt>
                <c:pt idx="338">
                  <c:v>15.930308196681786</c:v>
                </c:pt>
                <c:pt idx="339">
                  <c:v>15.920289729549513</c:v>
                </c:pt>
                <c:pt idx="340">
                  <c:v>15.911288164237181</c:v>
                </c:pt>
                <c:pt idx="341">
                  <c:v>15.90331788502497</c:v>
                </c:pt>
                <c:pt idx="342">
                  <c:v>15.896392387373112</c:v>
                </c:pt>
                <c:pt idx="343">
                  <c:v>15.890524197167895</c:v>
                </c:pt>
                <c:pt idx="344">
                  <c:v>15.885724791145073</c:v>
                </c:pt>
                <c:pt idx="345">
                  <c:v>15.882004519246735</c:v>
                </c:pt>
                <c:pt idx="346">
                  <c:v>15.879372529689679</c:v>
                </c:pt>
                <c:pt idx="347">
                  <c:v>15.877836697533695</c:v>
                </c:pt>
                <c:pt idx="348">
                  <c:v>15.877403557536359</c:v>
                </c:pt>
                <c:pt idx="349">
                  <c:v>15.878078242065772</c:v>
                </c:pt>
                <c:pt idx="350">
                  <c:v>15.879864424813928</c:v>
                </c:pt>
                <c:pt idx="351">
                  <c:v>15.882764271010846</c:v>
                </c:pt>
                <c:pt idx="352">
                  <c:v>15.886778394783537</c:v>
                </c:pt>
                <c:pt idx="353">
                  <c:v>15.891905824234822</c:v>
                </c:pt>
                <c:pt idx="354">
                  <c:v>15.898143974736207</c:v>
                </c:pt>
                <c:pt idx="355">
                  <c:v>15.905488630837674</c:v>
                </c:pt>
                <c:pt idx="356">
                  <c:v>15.913933937097239</c:v>
                </c:pt>
                <c:pt idx="357">
                  <c:v>15.923472398026327</c:v>
                </c:pt>
                <c:pt idx="358">
                  <c:v>15.934094887235942</c:v>
                </c:pt>
                <c:pt idx="359">
                  <c:v>15.94579066575541</c:v>
                </c:pt>
                <c:pt idx="360">
                  <c:v>15.958547409382701</c:v>
                </c:pt>
                <c:pt idx="361">
                  <c:v>15.972351244815698</c:v>
                </c:pt>
                <c:pt idx="362">
                  <c:v>15.987186794209126</c:v>
                </c:pt>
                <c:pt idx="363">
                  <c:v>16.003037227704954</c:v>
                </c:pt>
                <c:pt idx="364">
                  <c:v>16.019884323396376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773504"/>
        <c:axId val="82775040"/>
      </c:lineChart>
      <c:dateAx>
        <c:axId val="82773504"/>
        <c:scaling>
          <c:orientation val="minMax"/>
        </c:scaling>
        <c:delete val="0"/>
        <c:axPos val="b"/>
        <c:majorGridlines/>
        <c:minorGridlines>
          <c:spPr>
            <a:ln>
              <a:solidFill>
                <a:schemeClr val="accent6">
                  <a:lumMod val="40000"/>
                  <a:lumOff val="60000"/>
                </a:schemeClr>
              </a:solidFill>
            </a:ln>
          </c:spPr>
        </c:minorGridlines>
        <c:numFmt formatCode="d/m;@" sourceLinked="0"/>
        <c:majorTickMark val="out"/>
        <c:minorTickMark val="in"/>
        <c:tickLblPos val="nextTo"/>
        <c:txPr>
          <a:bodyPr/>
          <a:lstStyle/>
          <a:p>
            <a:pPr>
              <a:defRPr sz="1400"/>
            </a:pPr>
            <a:endParaRPr lang="de-DE"/>
          </a:p>
        </c:txPr>
        <c:crossAx val="82775040"/>
        <c:crosses val="autoZero"/>
        <c:auto val="1"/>
        <c:lblOffset val="100"/>
        <c:baseTimeUnit val="days"/>
        <c:majorUnit val="1"/>
        <c:majorTimeUnit val="months"/>
        <c:minorUnit val="1"/>
        <c:minorTimeUnit val="days"/>
      </c:dateAx>
      <c:valAx>
        <c:axId val="82775040"/>
        <c:scaling>
          <c:orientation val="minMax"/>
          <c:max val="25"/>
          <c:min val="0"/>
        </c:scaling>
        <c:delete val="0"/>
        <c:axPos val="l"/>
        <c:majorGridlines>
          <c:spPr>
            <a:ln w="38100">
              <a:solidFill>
                <a:schemeClr val="accent6">
                  <a:lumMod val="75000"/>
                </a:schemeClr>
              </a:solidFill>
            </a:ln>
          </c:spPr>
        </c:majorGridlines>
        <c:minorGridlines/>
        <c:numFmt formatCode="0" sourceLinked="0"/>
        <c:majorTickMark val="out"/>
        <c:minorTickMark val="in"/>
        <c:tickLblPos val="nextTo"/>
        <c:txPr>
          <a:bodyPr/>
          <a:lstStyle/>
          <a:p>
            <a:pPr>
              <a:defRPr sz="1200"/>
            </a:pPr>
            <a:endParaRPr lang="de-DE"/>
          </a:p>
        </c:txPr>
        <c:crossAx val="82773504"/>
        <c:crosses val="autoZero"/>
        <c:crossBetween val="between"/>
        <c:majorUnit val="2"/>
        <c:minorUnit val="0.16666000000000003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de-DE" b="0"/>
              <a:t>Mittagshöhe (°) über</a:t>
            </a:r>
            <a:r>
              <a:rPr lang="de-DE" b="0" baseline="0"/>
              <a:t> dem Horizont</a:t>
            </a:r>
            <a:endParaRPr lang="de-DE" b="0"/>
          </a:p>
        </c:rich>
      </c:tx>
      <c:layout>
        <c:manualLayout>
          <c:xMode val="edge"/>
          <c:yMode val="edge"/>
          <c:x val="0.4165538189968695"/>
          <c:y val="4.495903895279257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3.6450760399553757E-2"/>
          <c:y val="0.15412404883477199"/>
          <c:w val="0.95156904148724597"/>
          <c:h val="0.7449601835121333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002060"/>
              </a:solidFill>
            </a:ln>
          </c:spPr>
          <c:marker>
            <c:symbol val="none"/>
          </c:marker>
          <c:cat>
            <c:numRef>
              <c:f>Berechnung!$B$45:$B$409</c:f>
              <c:numCache>
                <c:formatCode>m/d/yyyy</c:formatCode>
                <c:ptCount val="365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</c:numCache>
            </c:numRef>
          </c:cat>
          <c:val>
            <c:numRef>
              <c:f>Berechnung!$M$45:$M$409</c:f>
              <c:numCache>
                <c:formatCode>0.00</c:formatCode>
                <c:ptCount val="365"/>
                <c:pt idx="0">
                  <c:v>12.593052265868124</c:v>
                </c:pt>
                <c:pt idx="1">
                  <c:v>12.675599406041954</c:v>
                </c:pt>
                <c:pt idx="2">
                  <c:v>12.765761973975074</c:v>
                </c:pt>
                <c:pt idx="3">
                  <c:v>12.863495689785978</c:v>
                </c:pt>
                <c:pt idx="4">
                  <c:v>12.968752553831308</c:v>
                </c:pt>
                <c:pt idx="5">
                  <c:v>13.081480924004225</c:v>
                </c:pt>
                <c:pt idx="6">
                  <c:v>13.201625597986379</c:v>
                </c:pt>
                <c:pt idx="7">
                  <c:v>13.329127900110976</c:v>
                </c:pt>
                <c:pt idx="8">
                  <c:v>13.463925772482511</c:v>
                </c:pt>
                <c:pt idx="9">
                  <c:v>13.605953869987673</c:v>
                </c:pt>
                <c:pt idx="10">
                  <c:v>13.755143658824807</c:v>
                </c:pt>
                <c:pt idx="11">
                  <c:v>13.911423518173322</c:v>
                </c:pt>
                <c:pt idx="12">
                  <c:v>14.074718844621842</c:v>
                </c:pt>
                <c:pt idx="13">
                  <c:v>14.244952158972964</c:v>
                </c:pt>
                <c:pt idx="14">
                  <c:v>14.422043215044354</c:v>
                </c:pt>
                <c:pt idx="15">
                  <c:v>14.605909110089456</c:v>
                </c:pt>
                <c:pt idx="16">
                  <c:v>14.796464396466746</c:v>
                </c:pt>
                <c:pt idx="17">
                  <c:v>14.993621194194517</c:v>
                </c:pt>
                <c:pt idx="18">
                  <c:v>15.197289304037014</c:v>
                </c:pt>
                <c:pt idx="19">
                  <c:v>15.407376320779363</c:v>
                </c:pt>
                <c:pt idx="20">
                  <c:v>15.62378774636052</c:v>
                </c:pt>
                <c:pt idx="21">
                  <c:v>15.84642710254775</c:v>
                </c:pt>
                <c:pt idx="22">
                  <c:v>16.075196042850436</c:v>
                </c:pt>
                <c:pt idx="23">
                  <c:v>16.309994463387142</c:v>
                </c:pt>
                <c:pt idx="24">
                  <c:v>16.550720612436209</c:v>
                </c:pt>
                <c:pt idx="25">
                  <c:v>16.797271198417192</c:v>
                </c:pt>
                <c:pt idx="26">
                  <c:v>17.049541496068244</c:v>
                </c:pt>
                <c:pt idx="27">
                  <c:v>17.307425450602182</c:v>
                </c:pt>
                <c:pt idx="28">
                  <c:v>17.570815779642203</c:v>
                </c:pt>
                <c:pt idx="29">
                  <c:v>17.839604072756316</c:v>
                </c:pt>
                <c:pt idx="30">
                  <c:v>18.113680888427226</c:v>
                </c:pt>
                <c:pt idx="31">
                  <c:v>18.39293584831259</c:v>
                </c:pt>
                <c:pt idx="32">
                  <c:v>18.677257728667826</c:v>
                </c:pt>
                <c:pt idx="33">
                  <c:v>18.966534548820448</c:v>
                </c:pt>
                <c:pt idx="34">
                  <c:v>19.260653656602031</c:v>
                </c:pt>
                <c:pt idx="35">
                  <c:v>19.559501810659441</c:v>
                </c:pt>
                <c:pt idx="36">
                  <c:v>19.86296525958241</c:v>
                </c:pt>
                <c:pt idx="37">
                  <c:v>20.170929817799362</c:v>
                </c:pt>
                <c:pt idx="38">
                  <c:v>20.483280938207443</c:v>
                </c:pt>
                <c:pt idx="39">
                  <c:v>20.799903781515496</c:v>
                </c:pt>
                <c:pt idx="40">
                  <c:v>21.120683282291864</c:v>
                </c:pt>
                <c:pt idx="41">
                  <c:v>21.445504211719921</c:v>
                </c:pt>
                <c:pt idx="42">
                  <c:v>21.774251237075518</c:v>
                </c:pt>
                <c:pt idx="43">
                  <c:v>22.10680897795045</c:v>
                </c:pt>
                <c:pt idx="44">
                  <c:v>22.443062059255368</c:v>
                </c:pt>
                <c:pt idx="45">
                  <c:v>22.782895161044124</c:v>
                </c:pt>
                <c:pt idx="46">
                  <c:v>23.12619306520908</c:v>
                </c:pt>
                <c:pt idx="47">
                  <c:v>23.472840699104225</c:v>
                </c:pt>
                <c:pt idx="48">
                  <c:v>23.822723176159016</c:v>
                </c:pt>
                <c:pt idx="49">
                  <c:v>24.175725833551397</c:v>
                </c:pt>
                <c:pt idx="50">
                  <c:v>24.531734267013718</c:v>
                </c:pt>
                <c:pt idx="51">
                  <c:v>24.890634362849056</c:v>
                </c:pt>
                <c:pt idx="52">
                  <c:v>25.252312327239707</c:v>
                </c:pt>
                <c:pt idx="53">
                  <c:v>25.616654712932387</c:v>
                </c:pt>
                <c:pt idx="54">
                  <c:v>25.98354844338742</c:v>
                </c:pt>
                <c:pt idx="55">
                  <c:v>26.352880834481383</c:v>
                </c:pt>
                <c:pt idx="56">
                  <c:v>26.72453961385424</c:v>
                </c:pt>
                <c:pt idx="57">
                  <c:v>27.09841293799348</c:v>
                </c:pt>
                <c:pt idx="58">
                  <c:v>27.474389407148323</c:v>
                </c:pt>
                <c:pt idx="59">
                  <c:v>27.852358078167981</c:v>
                </c:pt>
                <c:pt idx="60">
                  <c:v>28.232208475357858</c:v>
                </c:pt>
                <c:pt idx="61">
                  <c:v>28.613830599447752</c:v>
                </c:pt>
                <c:pt idx="62">
                  <c:v>28.997114934765612</c:v>
                </c:pt>
                <c:pt idx="63">
                  <c:v>29.381952454710159</c:v>
                </c:pt>
                <c:pt idx="64">
                  <c:v>29.768234625614468</c:v>
                </c:pt>
                <c:pt idx="65">
                  <c:v>30.155853409092416</c:v>
                </c:pt>
                <c:pt idx="66">
                  <c:v>30.5447012629581</c:v>
                </c:pt>
                <c:pt idx="67">
                  <c:v>30.934671140807808</c:v>
                </c:pt>
                <c:pt idx="68">
                  <c:v>31.325656490352571</c:v>
                </c:pt>
                <c:pt idx="69">
                  <c:v>31.717551250587981</c:v>
                </c:pt>
                <c:pt idx="70">
                  <c:v>32.11024984788677</c:v>
                </c:pt>
                <c:pt idx="71">
                  <c:v>32.503647191098061</c:v>
                </c:pt>
                <c:pt idx="72">
                  <c:v>32.897638665735826</c:v>
                </c:pt>
                <c:pt idx="73">
                  <c:v>33.292120127337675</c:v>
                </c:pt>
                <c:pt idx="74">
                  <c:v>33.686987894073511</c:v>
                </c:pt>
                <c:pt idx="75">
                  <c:v>34.082138738682403</c:v>
                </c:pt>
                <c:pt idx="76">
                  <c:v>34.477469879814301</c:v>
                </c:pt>
                <c:pt idx="77">
                  <c:v>34.872878972852099</c:v>
                </c:pt>
                <c:pt idx="78">
                  <c:v>35.268264100288157</c:v>
                </c:pt>
                <c:pt idx="79">
                  <c:v>35.663523761727987</c:v>
                </c:pt>
                <c:pt idx="80">
                  <c:v>36.05855686359272</c:v>
                </c:pt>
                <c:pt idx="81">
                  <c:v>36.453262708590749</c:v>
                </c:pt>
                <c:pt idx="82">
                  <c:v>36.847540985027734</c:v>
                </c:pt>
                <c:pt idx="83">
                  <c:v>37.24129175602328</c:v>
                </c:pt>
                <c:pt idx="84">
                  <c:v>37.634415448701411</c:v>
                </c:pt>
                <c:pt idx="85">
                  <c:v>38.026812843421148</c:v>
                </c:pt>
                <c:pt idx="86">
                  <c:v>38.418385063112545</c:v>
                </c:pt>
                <c:pt idx="87">
                  <c:v>38.809033562782872</c:v>
                </c:pt>
                <c:pt idx="88">
                  <c:v>39.19866011925663</c:v>
                </c:pt>
                <c:pt idx="89">
                  <c:v>39.587166821212662</c:v>
                </c:pt>
                <c:pt idx="90">
                  <c:v>39.974456059580618</c:v>
                </c:pt>
                <c:pt idx="91">
                  <c:v>40.360430518358882</c:v>
                </c:pt>
                <c:pt idx="92">
                  <c:v>40.744993165915012</c:v>
                </c:pt>
                <c:pt idx="93">
                  <c:v>41.128047246829432</c:v>
                </c:pt>
                <c:pt idx="94">
                  <c:v>41.50949627434273</c:v>
                </c:pt>
                <c:pt idx="95">
                  <c:v>41.889244023466041</c:v>
                </c:pt>
                <c:pt idx="96">
                  <c:v>42.267194524813789</c:v>
                </c:pt>
                <c:pt idx="97">
                  <c:v>42.643252059217403</c:v>
                </c:pt>
                <c:pt idx="98">
                  <c:v>43.01732115317828</c:v>
                </c:pt>
                <c:pt idx="99">
                  <c:v>43.389306575217304</c:v>
                </c:pt>
                <c:pt idx="100">
                  <c:v>43.759113333178306</c:v>
                </c:pt>
                <c:pt idx="101">
                  <c:v>44.126646672541426</c:v>
                </c:pt>
                <c:pt idx="102">
                  <c:v>44.491812075802493</c:v>
                </c:pt>
                <c:pt idx="103">
                  <c:v>44.854515262972903</c:v>
                </c:pt>
                <c:pt idx="104">
                  <c:v>45.214662193254398</c:v>
                </c:pt>
                <c:pt idx="105">
                  <c:v>45.572159067941733</c:v>
                </c:pt>
                <c:pt idx="106">
                  <c:v>45.926912334605191</c:v>
                </c:pt>
                <c:pt idx="107">
                  <c:v>46.278828692603959</c:v>
                </c:pt>
                <c:pt idx="108">
                  <c:v>46.627815099979763</c:v>
                </c:pt>
                <c:pt idx="109">
                  <c:v>46.973778781778798</c:v>
                </c:pt>
                <c:pt idx="110">
                  <c:v>47.31662723984833</c:v>
                </c:pt>
                <c:pt idx="111">
                  <c:v>47.65626826415248</c:v>
                </c:pt>
                <c:pt idx="112">
                  <c:v>47.992609945649519</c:v>
                </c:pt>
                <c:pt idx="113">
                  <c:v>48.325560690771006</c:v>
                </c:pt>
                <c:pt idx="114">
                  <c:v>48.655029237540276</c:v>
                </c:pt>
                <c:pt idx="115">
                  <c:v>48.980924673365386</c:v>
                </c:pt>
                <c:pt idx="116">
                  <c:v>49.303156454538225</c:v>
                </c:pt>
                <c:pt idx="117">
                  <c:v>49.621634427468784</c:v>
                </c:pt>
                <c:pt idx="118">
                  <c:v>49.936268851679323</c:v>
                </c:pt>
                <c:pt idx="119">
                  <c:v>50.246970424580255</c:v>
                </c:pt>
                <c:pt idx="120">
                  <c:v>50.553650308044524</c:v>
                </c:pt>
                <c:pt idx="121">
                  <c:v>50.856220156793547</c:v>
                </c:pt>
                <c:pt idx="122">
                  <c:v>51.154592148602845</c:v>
                </c:pt>
                <c:pt idx="123">
                  <c:v>51.448679016330289</c:v>
                </c:pt>
                <c:pt idx="124">
                  <c:v>51.738394081765037</c:v>
                </c:pt>
                <c:pt idx="125">
                  <c:v>52.023651291288971</c:v>
                </c:pt>
                <c:pt idx="126">
                  <c:v>52.304365253337316</c:v>
                </c:pt>
                <c:pt idx="127">
                  <c:v>52.580451277638247</c:v>
                </c:pt>
                <c:pt idx="128">
                  <c:v>52.851825416205173</c:v>
                </c:pt>
                <c:pt idx="129">
                  <c:v>53.118404506048648</c:v>
                </c:pt>
                <c:pt idx="130">
                  <c:v>53.380106213567629</c:v>
                </c:pt>
                <c:pt idx="131">
                  <c:v>53.636849080573143</c:v>
                </c:pt>
                <c:pt idx="132">
                  <c:v>53.888552571889143</c:v>
                </c:pt>
                <c:pt idx="133">
                  <c:v>54.13513712446882</c:v>
                </c:pt>
                <c:pt idx="134">
                  <c:v>54.376524197955952</c:v>
                </c:pt>
                <c:pt idx="135">
                  <c:v>54.612636326613831</c:v>
                </c:pt>
                <c:pt idx="136">
                  <c:v>54.843397172535738</c:v>
                </c:pt>
                <c:pt idx="137">
                  <c:v>55.068731580043703</c:v>
                </c:pt>
                <c:pt idx="138">
                  <c:v>55.288565631173739</c:v>
                </c:pt>
                <c:pt idx="139">
                  <c:v>55.502826702138464</c:v>
                </c:pt>
                <c:pt idx="140">
                  <c:v>55.711443520649837</c:v>
                </c:pt>
                <c:pt idx="141">
                  <c:v>55.91434622397766</c:v>
                </c:pt>
                <c:pt idx="142">
                  <c:v>56.111466417611723</c:v>
                </c:pt>
                <c:pt idx="143">
                  <c:v>56.302737234388879</c:v>
                </c:pt>
                <c:pt idx="144">
                  <c:v>56.48809339393928</c:v>
                </c:pt>
                <c:pt idx="145">
                  <c:v>56.667471262299884</c:v>
                </c:pt>
                <c:pt idx="146">
                  <c:v>56.840808911537664</c:v>
                </c:pt>
                <c:pt idx="147">
                  <c:v>57.00804617921937</c:v>
                </c:pt>
                <c:pt idx="148">
                  <c:v>57.169124727560124</c:v>
                </c:pt>
                <c:pt idx="149">
                  <c:v>57.323988102079106</c:v>
                </c:pt>
                <c:pt idx="150">
                  <c:v>57.472581789587124</c:v>
                </c:pt>
                <c:pt idx="151">
                  <c:v>57.614853275328187</c:v>
                </c:pt>
                <c:pt idx="152">
                  <c:v>57.750752099095443</c:v>
                </c:pt>
                <c:pt idx="153">
                  <c:v>57.880229910140883</c:v>
                </c:pt>
                <c:pt idx="154">
                  <c:v>58.003240520697744</c:v>
                </c:pt>
                <c:pt idx="155">
                  <c:v>58.119739957935991</c:v>
                </c:pt>
                <c:pt idx="156">
                  <c:v>58.229686514172109</c:v>
                </c:pt>
                <c:pt idx="157">
                  <c:v>58.333040795157956</c:v>
                </c:pt>
                <c:pt idx="158">
                  <c:v>58.429765766276432</c:v>
                </c:pt>
                <c:pt idx="159">
                  <c:v>58.519826796476764</c:v>
                </c:pt>
                <c:pt idx="160">
                  <c:v>58.603191699787558</c:v>
                </c:pt>
                <c:pt idx="161">
                  <c:v>58.679830774252423</c:v>
                </c:pt>
                <c:pt idx="162">
                  <c:v>58.7497168381405</c:v>
                </c:pt>
                <c:pt idx="163">
                  <c:v>58.812825263292531</c:v>
                </c:pt>
                <c:pt idx="164">
                  <c:v>58.869134005472631</c:v>
                </c:pt>
                <c:pt idx="165">
                  <c:v>58.918623631605683</c:v>
                </c:pt>
                <c:pt idx="166">
                  <c:v>58.961277343791494</c:v>
                </c:pt>
                <c:pt idx="167">
                  <c:v>58.997080999998481</c:v>
                </c:pt>
                <c:pt idx="168">
                  <c:v>59.026023131351423</c:v>
                </c:pt>
                <c:pt idx="169">
                  <c:v>59.04809495594148</c:v>
                </c:pt>
                <c:pt idx="170">
                  <c:v>59.063290389099265</c:v>
                </c:pt>
                <c:pt idx="171">
                  <c:v>59.071606050085784</c:v>
                </c:pt>
                <c:pt idx="172">
                  <c:v>59.073041265170261</c:v>
                </c:pt>
                <c:pt idx="173">
                  <c:v>59.06759806707781</c:v>
                </c:pt>
                <c:pt idx="174">
                  <c:v>59.055281190804536</c:v>
                </c:pt>
                <c:pt idx="175">
                  <c:v>59.036098065812034</c:v>
                </c:pt>
                <c:pt idx="176">
                  <c:v>59.010058804627448</c:v>
                </c:pt>
                <c:pt idx="177">
                  <c:v>58.977176187889654</c:v>
                </c:pt>
                <c:pt idx="178">
                  <c:v>58.937465645895927</c:v>
                </c:pt>
                <c:pt idx="179">
                  <c:v>58.890945236716966</c:v>
                </c:pt>
                <c:pt idx="180">
                  <c:v>58.837635620961258</c:v>
                </c:pt>
                <c:pt idx="181">
                  <c:v>58.777560033282583</c:v>
                </c:pt>
                <c:pt idx="182">
                  <c:v>58.71074425073602</c:v>
                </c:pt>
                <c:pt idx="183">
                  <c:v>58.637216558099468</c:v>
                </c:pt>
                <c:pt idx="184">
                  <c:v>58.557007710287969</c:v>
                </c:pt>
                <c:pt idx="185">
                  <c:v>58.470150891998031</c:v>
                </c:pt>
                <c:pt idx="186">
                  <c:v>58.376681674727948</c:v>
                </c:pt>
                <c:pt idx="187">
                  <c:v>58.276637971328029</c:v>
                </c:pt>
                <c:pt idx="188">
                  <c:v>58.170059988241874</c:v>
                </c:pt>
                <c:pt idx="189">
                  <c:v>58.056990175605563</c:v>
                </c:pt>
                <c:pt idx="190">
                  <c:v>57.937473175377264</c:v>
                </c:pt>
                <c:pt idx="191">
                  <c:v>57.811555767673291</c:v>
                </c:pt>
                <c:pt idx="192">
                  <c:v>57.679286815490343</c:v>
                </c:pt>
                <c:pt idx="193">
                  <c:v>57.540717207995343</c:v>
                </c:pt>
                <c:pt idx="194">
                  <c:v>57.39589980256585</c:v>
                </c:pt>
                <c:pt idx="195">
                  <c:v>57.244889365764308</c:v>
                </c:pt>
                <c:pt idx="196">
                  <c:v>57.087742513428324</c:v>
                </c:pt>
                <c:pt idx="197">
                  <c:v>56.924517650058334</c:v>
                </c:pt>
                <c:pt idx="198">
                  <c:v>56.755274907681212</c:v>
                </c:pt>
                <c:pt idx="199">
                  <c:v>56.58007608436553</c:v>
                </c:pt>
                <c:pt idx="200">
                  <c:v>56.398984582560189</c:v>
                </c:pt>
                <c:pt idx="201">
                  <c:v>56.212065347423874</c:v>
                </c:pt>
                <c:pt idx="202">
                  <c:v>56.019384805307439</c:v>
                </c:pt>
                <c:pt idx="203">
                  <c:v>55.821010802545885</c:v>
                </c:pt>
                <c:pt idx="204">
                  <c:v>55.6170125447102</c:v>
                </c:pt>
                <c:pt idx="205">
                  <c:v>55.407460536462956</c:v>
                </c:pt>
                <c:pt idx="206">
                  <c:v>55.192426522154399</c:v>
                </c:pt>
                <c:pt idx="207">
                  <c:v>54.97198342728862</c:v>
                </c:pt>
                <c:pt idx="208">
                  <c:v>54.746205300981678</c:v>
                </c:pt>
                <c:pt idx="209">
                  <c:v>54.515167259526059</c:v>
                </c:pt>
                <c:pt idx="210">
                  <c:v>54.278945431167571</c:v>
                </c:pt>
                <c:pt idx="211">
                  <c:v>54.037616902193122</c:v>
                </c:pt>
                <c:pt idx="212">
                  <c:v>53.791259664419798</c:v>
                </c:pt>
                <c:pt idx="213">
                  <c:v>53.539952564167336</c:v>
                </c:pt>
                <c:pt idx="214">
                  <c:v>53.283775252788352</c:v>
                </c:pt>
                <c:pt idx="215">
                  <c:v>53.02280813882291</c:v>
                </c:pt>
                <c:pt idx="216">
                  <c:v>52.757132341835941</c:v>
                </c:pt>
                <c:pt idx="217">
                  <c:v>52.486829647988763</c:v>
                </c:pt>
                <c:pt idx="218">
                  <c:v>52.211982467388339</c:v>
                </c:pt>
                <c:pt idx="219">
                  <c:v>51.932673793250842</c:v>
                </c:pt>
                <c:pt idx="220">
                  <c:v>51.648987162909236</c:v>
                </c:pt>
                <c:pt idx="221">
                  <c:v>51.361006620687647</c:v>
                </c:pt>
                <c:pt idx="222">
                  <c:v>51.068816682659367</c:v>
                </c:pt>
                <c:pt idx="223">
                  <c:v>50.772502303298779</c:v>
                </c:pt>
                <c:pt idx="224">
                  <c:v>50.472148844031871</c:v>
                </c:pt>
                <c:pt idx="225">
                  <c:v>50.167842043684843</c:v>
                </c:pt>
                <c:pt idx="226">
                  <c:v>49.859667990824498</c:v>
                </c:pt>
                <c:pt idx="227">
                  <c:v>49.547713097979901</c:v>
                </c:pt>
                <c:pt idx="228">
                  <c:v>49.232064077729738</c:v>
                </c:pt>
                <c:pt idx="229">
                  <c:v>48.912807920636062</c:v>
                </c:pt>
                <c:pt idx="230">
                  <c:v>48.590031875000783</c:v>
                </c:pt>
                <c:pt idx="231">
                  <c:v>48.263823428417666</c:v>
                </c:pt>
                <c:pt idx="232">
                  <c:v>47.93427029108981</c:v>
                </c:pt>
                <c:pt idx="233">
                  <c:v>47.601460380878819</c:v>
                </c:pt>
                <c:pt idx="234">
                  <c:v>47.265481810049309</c:v>
                </c:pt>
                <c:pt idx="235">
                  <c:v>46.926422873670475</c:v>
                </c:pt>
                <c:pt idx="236">
                  <c:v>46.584372039633152</c:v>
                </c:pt>
                <c:pt idx="237">
                  <c:v>46.239417940239541</c:v>
                </c:pt>
                <c:pt idx="238">
                  <c:v>45.89164936532088</c:v>
                </c:pt>
                <c:pt idx="239">
                  <c:v>45.541155256836205</c:v>
                </c:pt>
                <c:pt idx="240">
                  <c:v>45.188024704904599</c:v>
                </c:pt>
                <c:pt idx="241">
                  <c:v>44.832346945221701</c:v>
                </c:pt>
                <c:pt idx="242">
                  <c:v>44.474211357810084</c:v>
                </c:pt>
                <c:pt idx="243">
                  <c:v>44.11370746705267</c:v>
                </c:pt>
                <c:pt idx="244">
                  <c:v>43.750924942956843</c:v>
                </c:pt>
                <c:pt idx="245">
                  <c:v>43.385953603596967</c:v>
                </c:pt>
                <c:pt idx="246">
                  <c:v>43.018883418681831</c:v>
                </c:pt>
                <c:pt idx="247">
                  <c:v>42.649804514193434</c:v>
                </c:pt>
                <c:pt idx="248">
                  <c:v>42.278807178042861</c:v>
                </c:pt>
                <c:pt idx="249">
                  <c:v>41.905981866689011</c:v>
                </c:pt>
                <c:pt idx="250">
                  <c:v>41.531419212665192</c:v>
                </c:pt>
                <c:pt idx="251">
                  <c:v>41.155210032958372</c:v>
                </c:pt>
                <c:pt idx="252">
                  <c:v>40.777445338186425</c:v>
                </c:pt>
                <c:pt idx="253">
                  <c:v>40.398216342517145</c:v>
                </c:pt>
                <c:pt idx="254">
                  <c:v>40.01761447427377</c:v>
                </c:pt>
                <c:pt idx="255">
                  <c:v>39.635731387171013</c:v>
                </c:pt>
                <c:pt idx="256">
                  <c:v>39.252658972125225</c:v>
                </c:pt>
                <c:pt idx="257">
                  <c:v>38.868489369582669</c:v>
                </c:pt>
                <c:pt idx="258">
                  <c:v>38.483314982308698</c:v>
                </c:pt>
                <c:pt idx="259">
                  <c:v>38.097228488581216</c:v>
                </c:pt>
                <c:pt idx="260">
                  <c:v>37.710322855730908</c:v>
                </c:pt>
                <c:pt idx="261">
                  <c:v>37.322691353970271</c:v>
                </c:pt>
                <c:pt idx="262">
                  <c:v>36.93442757045316</c:v>
                </c:pt>
                <c:pt idx="263">
                  <c:v>36.545625423506465</c:v>
                </c:pt>
                <c:pt idx="264">
                  <c:v>36.15637917697358</c:v>
                </c:pt>
                <c:pt idx="265">
                  <c:v>35.766783454610504</c:v>
                </c:pt>
                <c:pt idx="266">
                  <c:v>35.376933254472952</c:v>
                </c:pt>
                <c:pt idx="267">
                  <c:v>34.986923963233117</c:v>
                </c:pt>
                <c:pt idx="268">
                  <c:v>34.596851370363609</c:v>
                </c:pt>
                <c:pt idx="269">
                  <c:v>34.206811682124567</c:v>
                </c:pt>
                <c:pt idx="270">
                  <c:v>33.816901535289595</c:v>
                </c:pt>
                <c:pt idx="271">
                  <c:v>33.427218010545012</c:v>
                </c:pt>
                <c:pt idx="272">
                  <c:v>33.037858645494694</c:v>
                </c:pt>
                <c:pt idx="273">
                  <c:v>32.648921447203186</c:v>
                </c:pt>
                <c:pt idx="274">
                  <c:v>32.260504904206833</c:v>
                </c:pt>
                <c:pt idx="275">
                  <c:v>31.872707997922276</c:v>
                </c:pt>
                <c:pt idx="276">
                  <c:v>31.485630213379828</c:v>
                </c:pt>
                <c:pt idx="277">
                  <c:v>31.099371549207987</c:v>
                </c:pt>
                <c:pt idx="278">
                  <c:v>30.714032526792941</c:v>
                </c:pt>
                <c:pt idx="279">
                  <c:v>30.329714198537125</c:v>
                </c:pt>
                <c:pt idx="280">
                  <c:v>29.946518155137255</c:v>
                </c:pt>
                <c:pt idx="281">
                  <c:v>29.564546531801845</c:v>
                </c:pt>
                <c:pt idx="282">
                  <c:v>29.183902013326836</c:v>
                </c:pt>
                <c:pt idx="283">
                  <c:v>28.804687837945174</c:v>
                </c:pt>
                <c:pt idx="284">
                  <c:v>28.427007799865876</c:v>
                </c:pt>
                <c:pt idx="285">
                  <c:v>28.050966250416188</c:v>
                </c:pt>
                <c:pt idx="286">
                  <c:v>27.676668097698531</c:v>
                </c:pt>
                <c:pt idx="287">
                  <c:v>27.304218804673532</c:v>
                </c:pt>
                <c:pt idx="288">
                  <c:v>26.933724385578373</c:v>
                </c:pt>
                <c:pt idx="289">
                  <c:v>26.565291400589359</c:v>
                </c:pt>
                <c:pt idx="290">
                  <c:v>26.19902694863594</c:v>
                </c:pt>
                <c:pt idx="291">
                  <c:v>25.835038658273461</c:v>
                </c:pt>
                <c:pt idx="292">
                  <c:v>25.47343467652091</c:v>
                </c:pt>
                <c:pt idx="293">
                  <c:v>25.114323655569876</c:v>
                </c:pt>
                <c:pt idx="294">
                  <c:v>24.757814737270792</c:v>
                </c:pt>
                <c:pt idx="295">
                  <c:v>24.404017535303609</c:v>
                </c:pt>
                <c:pt idx="296">
                  <c:v>24.053042114939373</c:v>
                </c:pt>
                <c:pt idx="297">
                  <c:v>23.70499897030173</c:v>
                </c:pt>
                <c:pt idx="298">
                  <c:v>23.35999899903797</c:v>
                </c:pt>
                <c:pt idx="299">
                  <c:v>23.018153474311575</c:v>
                </c:pt>
                <c:pt idx="300">
                  <c:v>22.679574014030223</c:v>
                </c:pt>
                <c:pt idx="301">
                  <c:v>22.34437254722701</c:v>
                </c:pt>
                <c:pt idx="302">
                  <c:v>22.012661277515278</c:v>
                </c:pt>
                <c:pt idx="303">
                  <c:v>21.684552643542219</c:v>
                </c:pt>
                <c:pt idx="304">
                  <c:v>21.360159276370652</c:v>
                </c:pt>
                <c:pt idx="305">
                  <c:v>21.039593953724591</c:v>
                </c:pt>
                <c:pt idx="306">
                  <c:v>20.722969551039384</c:v>
                </c:pt>
                <c:pt idx="307">
                  <c:v>20.410398989264777</c:v>
                </c:pt>
                <c:pt idx="308">
                  <c:v>20.101995179376758</c:v>
                </c:pt>
                <c:pt idx="309">
                  <c:v>19.797870963561806</c:v>
                </c:pt>
                <c:pt idx="310">
                  <c:v>19.498139053047552</c:v>
                </c:pt>
                <c:pt idx="311">
                  <c:v>19.202911962562311</c:v>
                </c:pt>
                <c:pt idx="312">
                  <c:v>18.912301941418121</c:v>
                </c:pt>
                <c:pt idx="313">
                  <c:v>18.626420901222659</c:v>
                </c:pt>
                <c:pt idx="314">
                  <c:v>18.34538034023781</c:v>
                </c:pt>
                <c:pt idx="315">
                  <c:v>18.069291264416464</c:v>
                </c:pt>
                <c:pt idx="316">
                  <c:v>17.798264105162446</c:v>
                </c:pt>
                <c:pt idx="317">
                  <c:v>17.532408633873331</c:v>
                </c:pt>
                <c:pt idx="318">
                  <c:v>17.271833873341265</c:v>
                </c:pt>
                <c:pt idx="319">
                  <c:v>17.016648006103253</c:v>
                </c:pt>
                <c:pt idx="320">
                  <c:v>16.766958279848239</c:v>
                </c:pt>
                <c:pt idx="321">
                  <c:v>16.522870910006091</c:v>
                </c:pt>
                <c:pt idx="322">
                  <c:v>16.284490979661044</c:v>
                </c:pt>
                <c:pt idx="323">
                  <c:v>16.051922336949488</c:v>
                </c:pt>
                <c:pt idx="324">
                  <c:v>15.825267490120723</c:v>
                </c:pt>
                <c:pt idx="325">
                  <c:v>15.604627500457354</c:v>
                </c:pt>
                <c:pt idx="326">
                  <c:v>15.390101873270027</c:v>
                </c:pt>
                <c:pt idx="327">
                  <c:v>15.181788447199409</c:v>
                </c:pt>
                <c:pt idx="328">
                  <c:v>14.979783282076269</c:v>
                </c:pt>
                <c:pt idx="329">
                  <c:v>14.784180545607569</c:v>
                </c:pt>
                <c:pt idx="330">
                  <c:v>14.595072399173773</c:v>
                </c:pt>
                <c:pt idx="331">
                  <c:v>14.412548883037914</c:v>
                </c:pt>
                <c:pt idx="332">
                  <c:v>14.236697801282858</c:v>
                </c:pt>
                <c:pt idx="333">
                  <c:v>14.067604606806597</c:v>
                </c:pt>
                <c:pt idx="334">
                  <c:v>13.905352286718653</c:v>
                </c:pt>
                <c:pt idx="335">
                  <c:v>13.750021248491834</c:v>
                </c:pt>
                <c:pt idx="336">
                  <c:v>13.601689207233477</c:v>
                </c:pt>
                <c:pt idx="337">
                  <c:v>13.460431074448337</c:v>
                </c:pt>
                <c:pt idx="338">
                  <c:v>13.326318848671505</c:v>
                </c:pt>
                <c:pt idx="339">
                  <c:v>13.199421508354035</c:v>
                </c:pt>
                <c:pt idx="340">
                  <c:v>13.079804907385636</c:v>
                </c:pt>
                <c:pt idx="341">
                  <c:v>12.967531673639314</c:v>
                </c:pt>
                <c:pt idx="342">
                  <c:v>12.86266111091922</c:v>
                </c:pt>
                <c:pt idx="343">
                  <c:v>12.765249104689474</c:v>
                </c:pt>
                <c:pt idx="344">
                  <c:v>12.675348031952922</c:v>
                </c:pt>
                <c:pt idx="345">
                  <c:v>12.593006675639842</c:v>
                </c:pt>
                <c:pt idx="346">
                  <c:v>12.518270143854139</c:v>
                </c:pt>
                <c:pt idx="347">
                  <c:v>12.451179794309638</c:v>
                </c:pt>
                <c:pt idx="348">
                  <c:v>12.391773164271854</c:v>
                </c:pt>
                <c:pt idx="349">
                  <c:v>12.340083906301686</c:v>
                </c:pt>
                <c:pt idx="350">
                  <c:v>12.29614173007495</c:v>
                </c:pt>
                <c:pt idx="351">
                  <c:v>12.259972350528713</c:v>
                </c:pt>
                <c:pt idx="352">
                  <c:v>12.231597442559206</c:v>
                </c:pt>
                <c:pt idx="353">
                  <c:v>12.211034602468644</c:v>
                </c:pt>
                <c:pt idx="354">
                  <c:v>12.198297316329828</c:v>
                </c:pt>
                <c:pt idx="355">
                  <c:v>12.193394935406133</c:v>
                </c:pt>
                <c:pt idx="356">
                  <c:v>12.196332658733922</c:v>
                </c:pt>
                <c:pt idx="357">
                  <c:v>12.207111522941844</c:v>
                </c:pt>
                <c:pt idx="358">
                  <c:v>12.225728399348199</c:v>
                </c:pt>
                <c:pt idx="359">
                  <c:v>12.252175998345137</c:v>
                </c:pt>
                <c:pt idx="360">
                  <c:v>12.286442881044451</c:v>
                </c:pt>
                <c:pt idx="361">
                  <c:v>12.328513478127149</c:v>
                </c:pt>
                <c:pt idx="362">
                  <c:v>12.378368115806239</c:v>
                </c:pt>
                <c:pt idx="363">
                  <c:v>12.4359830487805</c:v>
                </c:pt>
                <c:pt idx="364">
                  <c:v>12.501330500025944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799616"/>
        <c:axId val="82830080"/>
      </c:lineChart>
      <c:dateAx>
        <c:axId val="82799616"/>
        <c:scaling>
          <c:orientation val="minMax"/>
        </c:scaling>
        <c:delete val="0"/>
        <c:axPos val="b"/>
        <c:majorGridlines>
          <c:spPr>
            <a:ln>
              <a:solidFill>
                <a:srgbClr val="0070C0"/>
              </a:solidFill>
            </a:ln>
          </c:spPr>
        </c:majorGridlines>
        <c:minorGridlines>
          <c:spPr>
            <a:ln>
              <a:solidFill>
                <a:schemeClr val="accent6">
                  <a:lumMod val="40000"/>
                  <a:lumOff val="60000"/>
                </a:schemeClr>
              </a:solidFill>
            </a:ln>
          </c:spPr>
        </c:minorGridlines>
        <c:numFmt formatCode="d/m;@" sourceLinked="0"/>
        <c:majorTickMark val="out"/>
        <c:minorTickMark val="in"/>
        <c:tickLblPos val="low"/>
        <c:txPr>
          <a:bodyPr/>
          <a:lstStyle/>
          <a:p>
            <a:pPr>
              <a:defRPr sz="1400"/>
            </a:pPr>
            <a:endParaRPr lang="de-DE"/>
          </a:p>
        </c:txPr>
        <c:crossAx val="82830080"/>
        <c:crosses val="autoZero"/>
        <c:auto val="1"/>
        <c:lblOffset val="100"/>
        <c:baseTimeUnit val="days"/>
        <c:majorUnit val="1"/>
        <c:majorTimeUnit val="months"/>
        <c:minorUnit val="1"/>
        <c:minorTimeUnit val="days"/>
      </c:dateAx>
      <c:valAx>
        <c:axId val="82830080"/>
        <c:scaling>
          <c:orientation val="minMax"/>
          <c:max val="120"/>
          <c:min val="-30"/>
        </c:scaling>
        <c:delete val="0"/>
        <c:axPos val="l"/>
        <c:majorGridlines>
          <c:spPr>
            <a:ln w="25400">
              <a:solidFill>
                <a:schemeClr val="accent6">
                  <a:lumMod val="75000"/>
                </a:schemeClr>
              </a:solidFill>
            </a:ln>
          </c:spPr>
        </c:majorGridlines>
        <c:minorGridlines>
          <c:spPr>
            <a:ln>
              <a:solidFill>
                <a:schemeClr val="accent6">
                  <a:lumMod val="60000"/>
                  <a:lumOff val="40000"/>
                </a:schemeClr>
              </a:solidFill>
            </a:ln>
          </c:spPr>
        </c:minorGridlines>
        <c:numFmt formatCode="0" sourceLinked="0"/>
        <c:majorTickMark val="out"/>
        <c:minorTickMark val="in"/>
        <c:tickLblPos val="nextTo"/>
        <c:txPr>
          <a:bodyPr/>
          <a:lstStyle/>
          <a:p>
            <a:pPr>
              <a:defRPr sz="1200"/>
            </a:pPr>
            <a:endParaRPr lang="de-DE"/>
          </a:p>
        </c:txPr>
        <c:crossAx val="82799616"/>
        <c:crosses val="autoZero"/>
        <c:crossBetween val="between"/>
        <c:majorUnit val="10"/>
        <c:minorUnit val="1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377125725805061E-2"/>
          <c:y val="0.2924816197068642"/>
          <c:w val="0.96107936043005571"/>
          <c:h val="0.35525374041362845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15"/>
            <c:bubble3D val="0"/>
          </c:dPt>
          <c:cat>
            <c:numRef>
              <c:f>Berechnung!$B$45:$B$409</c:f>
              <c:numCache>
                <c:formatCode>m/d/yyyy</c:formatCode>
                <c:ptCount val="365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</c:numCache>
            </c:numRef>
          </c:cat>
          <c:val>
            <c:numRef>
              <c:f>Berechnung!$C$45:$C$409</c:f>
              <c:numCache>
                <c:formatCode>0.00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205184"/>
        <c:axId val="86206720"/>
      </c:lineChart>
      <c:dateAx>
        <c:axId val="86205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accent1"/>
              </a:solidFill>
              <a:round/>
            </a:ln>
            <a:effectLst/>
          </c:spPr>
        </c:majorGridlines>
        <c:numFmt formatCode="d/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6206720"/>
        <c:crosses val="autoZero"/>
        <c:auto val="1"/>
        <c:lblOffset val="100"/>
        <c:baseTimeUnit val="days"/>
        <c:majorUnit val="1"/>
        <c:majorTimeUnit val="months"/>
      </c:dateAx>
      <c:valAx>
        <c:axId val="8620672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accent2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6205184"/>
        <c:crosses val="autoZero"/>
        <c:crossBetween val="between"/>
      </c:valAx>
      <c:spPr>
        <a:solidFill>
          <a:schemeClr val="accent2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de-DE" b="0"/>
              <a:t>Lokaler mittlerer</a:t>
            </a:r>
            <a:r>
              <a:rPr lang="de-DE" b="0" baseline="0"/>
              <a:t> und </a:t>
            </a:r>
            <a:r>
              <a:rPr lang="de-DE" b="0"/>
              <a:t>wahrer Mittag (Meridiandurchgang der Sonne)</a:t>
            </a:r>
          </a:p>
        </c:rich>
      </c:tx>
      <c:layout>
        <c:manualLayout>
          <c:xMode val="edge"/>
          <c:yMode val="edge"/>
          <c:x val="0.29035088474990955"/>
          <c:y val="1.9620521968611561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2.8148241051289647E-2"/>
          <c:y val="0.14019845481697232"/>
          <c:w val="0.95545910838949066"/>
          <c:h val="0.70757921695774184"/>
        </c:manualLayout>
      </c:layout>
      <c:lineChart>
        <c:grouping val="standard"/>
        <c:varyColors val="0"/>
        <c:ser>
          <c:idx val="1"/>
          <c:order val="0"/>
          <c:tx>
            <c:strRef>
              <c:f>Berechnung!$AA$44</c:f>
              <c:strCache>
                <c:ptCount val="1"/>
                <c:pt idx="0">
                  <c:v>Mittag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numRef>
              <c:f>Berechnung!$Y$45:$Y$409</c:f>
              <c:numCache>
                <c:formatCode>m/d/yyyy</c:formatCode>
                <c:ptCount val="365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</c:numCache>
            </c:numRef>
          </c:cat>
          <c:val>
            <c:numRef>
              <c:f>Berechnung!$AA$45:$AA$409</c:f>
              <c:numCache>
                <c:formatCode>0.00</c:formatCode>
                <c:ptCount val="365"/>
                <c:pt idx="0">
                  <c:v>12.409780294845067</c:v>
                </c:pt>
                <c:pt idx="1">
                  <c:v>12.417136059246646</c:v>
                </c:pt>
                <c:pt idx="2">
                  <c:v>12.424401925460693</c:v>
                </c:pt>
                <c:pt idx="3">
                  <c:v>12.431571520704562</c:v>
                </c:pt>
                <c:pt idx="4">
                  <c:v>12.438638585684291</c:v>
                </c:pt>
                <c:pt idx="5">
                  <c:v>12.445596981101474</c:v>
                </c:pt>
                <c:pt idx="6">
                  <c:v>12.452440694022687</c:v>
                </c:pt>
                <c:pt idx="7">
                  <c:v>12.459163844104516</c:v>
                </c:pt>
                <c:pt idx="8">
                  <c:v>12.465760689667212</c:v>
                </c:pt>
                <c:pt idx="9">
                  <c:v>12.472225633610371</c:v>
                </c:pt>
                <c:pt idx="10">
                  <c:v>12.47855322916403</c:v>
                </c:pt>
                <c:pt idx="11">
                  <c:v>12.484738185468901</c:v>
                </c:pt>
                <c:pt idx="12">
                  <c:v>12.490775372979552</c:v>
                </c:pt>
                <c:pt idx="13">
                  <c:v>12.496659828684642</c:v>
                </c:pt>
                <c:pt idx="14">
                  <c:v>12.502386761138412</c:v>
                </c:pt>
                <c:pt idx="15">
                  <c:v>12.507951555297993</c:v>
                </c:pt>
                <c:pt idx="16">
                  <c:v>12.513349777161135</c:v>
                </c:pt>
                <c:pt idx="17">
                  <c:v>12.518577178199379</c:v>
                </c:pt>
                <c:pt idx="18">
                  <c:v>12.523629699581758</c:v>
                </c:pt>
                <c:pt idx="19">
                  <c:v>12.52850347618444</c:v>
                </c:pt>
                <c:pt idx="20">
                  <c:v>12.533194840382006</c:v>
                </c:pt>
                <c:pt idx="21">
                  <c:v>12.537700325616139</c:v>
                </c:pt>
                <c:pt idx="22">
                  <c:v>12.542016669737981</c:v>
                </c:pt>
                <c:pt idx="23">
                  <c:v>12.546140818120453</c:v>
                </c:pt>
                <c:pt idx="24">
                  <c:v>12.550069926537272</c:v>
                </c:pt>
                <c:pt idx="25">
                  <c:v>12.553801363805531</c:v>
                </c:pt>
                <c:pt idx="26">
                  <c:v>12.557332714189041</c:v>
                </c:pt>
                <c:pt idx="27">
                  <c:v>12.560661779559906</c:v>
                </c:pt>
                <c:pt idx="28">
                  <c:v>12.56378658131605</c:v>
                </c:pt>
                <c:pt idx="29">
                  <c:v>12.566705362052719</c:v>
                </c:pt>
                <c:pt idx="30">
                  <c:v>12.569416586986211</c:v>
                </c:pt>
                <c:pt idx="31">
                  <c:v>12.571918945128434</c:v>
                </c:pt>
                <c:pt idx="32">
                  <c:v>12.574211350211119</c:v>
                </c:pt>
                <c:pt idx="33">
                  <c:v>12.57629294135883</c:v>
                </c:pt>
                <c:pt idx="34">
                  <c:v>12.578163083510187</c:v>
                </c:pt>
                <c:pt idx="35">
                  <c:v>12.579821367586984</c:v>
                </c:pt>
                <c:pt idx="36">
                  <c:v>12.581267610411198</c:v>
                </c:pt>
                <c:pt idx="37">
                  <c:v>12.582501854370172</c:v>
                </c:pt>
                <c:pt idx="38">
                  <c:v>12.583524366830506</c:v>
                </c:pt>
                <c:pt idx="39">
                  <c:v>12.584335639301488</c:v>
                </c:pt>
                <c:pt idx="40">
                  <c:v>12.584936386349199</c:v>
                </c:pt>
                <c:pt idx="41">
                  <c:v>12.585327544262711</c:v>
                </c:pt>
                <c:pt idx="42">
                  <c:v>12.585510269474025</c:v>
                </c:pt>
                <c:pt idx="43">
                  <c:v>12.585485936733704</c:v>
                </c:pt>
                <c:pt idx="44">
                  <c:v>12.585256137044489</c:v>
                </c:pt>
                <c:pt idx="45">
                  <c:v>12.584822675355353</c:v>
                </c:pt>
                <c:pt idx="46">
                  <c:v>12.584187568018786</c:v>
                </c:pt>
                <c:pt idx="47">
                  <c:v>12.583353040014368</c:v>
                </c:pt>
                <c:pt idx="48">
                  <c:v>12.582321521941935</c:v>
                </c:pt>
                <c:pt idx="49">
                  <c:v>12.581095646787876</c:v>
                </c:pt>
                <c:pt idx="50">
                  <c:v>12.579678246468438</c:v>
                </c:pt>
                <c:pt idx="51">
                  <c:v>12.57807234815407</c:v>
                </c:pt>
                <c:pt idx="52">
                  <c:v>12.57628117037914</c:v>
                </c:pt>
                <c:pt idx="53">
                  <c:v>12.574308118941588</c:v>
                </c:pt>
                <c:pt idx="54">
                  <c:v>12.572156782597327</c:v>
                </c:pt>
                <c:pt idx="55">
                  <c:v>12.569830928554387</c:v>
                </c:pt>
                <c:pt idx="56">
                  <c:v>12.567334497772094</c:v>
                </c:pt>
                <c:pt idx="57">
                  <c:v>12.564671600070737</c:v>
                </c:pt>
                <c:pt idx="58">
                  <c:v>12.561846509057403</c:v>
                </c:pt>
                <c:pt idx="59">
                  <c:v>12.558863656873905</c:v>
                </c:pt>
                <c:pt idx="60">
                  <c:v>12.55572762877283</c:v>
                </c:pt>
                <c:pt idx="61">
                  <c:v>12.552443157528089</c:v>
                </c:pt>
                <c:pt idx="62">
                  <c:v>12.549015117686318</c:v>
                </c:pt>
                <c:pt idx="63">
                  <c:v>12.545448519665909</c:v>
                </c:pt>
                <c:pt idx="64">
                  <c:v>12.541748503710355</c:v>
                </c:pt>
                <c:pt idx="65">
                  <c:v>12.537920333703006</c:v>
                </c:pt>
                <c:pt idx="66">
                  <c:v>12.533969390850292</c:v>
                </c:pt>
                <c:pt idx="67">
                  <c:v>12.529901167240737</c:v>
                </c:pt>
                <c:pt idx="68">
                  <c:v>12.52572125928717</c:v>
                </c:pt>
                <c:pt idx="69">
                  <c:v>12.521435361059655</c:v>
                </c:pt>
                <c:pt idx="70">
                  <c:v>12.517049257516895</c:v>
                </c:pt>
                <c:pt idx="71">
                  <c:v>12.512568817643773</c:v>
                </c:pt>
                <c:pt idx="72">
                  <c:v>12.507999987503009</c:v>
                </c:pt>
                <c:pt idx="73">
                  <c:v>12.503348783208908</c:v>
                </c:pt>
                <c:pt idx="74">
                  <c:v>12.498621283831181</c:v>
                </c:pt>
                <c:pt idx="75">
                  <c:v>12.493823624237098</c:v>
                </c:pt>
                <c:pt idx="76">
                  <c:v>12.488961987880106</c:v>
                </c:pt>
                <c:pt idx="77">
                  <c:v>12.484042599543198</c:v>
                </c:pt>
                <c:pt idx="78">
                  <c:v>12.479071718045342</c:v>
                </c:pt>
                <c:pt idx="79">
                  <c:v>12.474055628919357</c:v>
                </c:pt>
                <c:pt idx="80">
                  <c:v>12.469000637069584</c:v>
                </c:pt>
                <c:pt idx="81">
                  <c:v>12.463913059417756</c:v>
                </c:pt>
                <c:pt idx="82">
                  <c:v>12.458799217545499</c:v>
                </c:pt>
                <c:pt idx="83">
                  <c:v>12.453665430341882</c:v>
                </c:pt>
                <c:pt idx="84">
                  <c:v>12.448518006664379</c:v>
                </c:pt>
                <c:pt idx="85">
                  <c:v>12.443363238021702</c:v>
                </c:pt>
                <c:pt idx="86">
                  <c:v>12.43820739128676</c:v>
                </c:pt>
                <c:pt idx="87">
                  <c:v>12.433056701448198</c:v>
                </c:pt>
                <c:pt idx="88">
                  <c:v>12.427917364408639</c:v>
                </c:pt>
                <c:pt idx="89">
                  <c:v>12.422795529837988</c:v>
                </c:pt>
                <c:pt idx="90">
                  <c:v>12.417697294089841</c:v>
                </c:pt>
                <c:pt idx="91">
                  <c:v>12.412628693189138</c:v>
                </c:pt>
                <c:pt idx="92">
                  <c:v>12.407595695899021</c:v>
                </c:pt>
                <c:pt idx="93">
                  <c:v>12.402604196874815</c:v>
                </c:pt>
                <c:pt idx="94">
                  <c:v>12.39766000991292</c:v>
                </c:pt>
                <c:pt idx="95">
                  <c:v>12.392768861302269</c:v>
                </c:pt>
                <c:pt idx="96">
                  <c:v>12.387936383285997</c:v>
                </c:pt>
                <c:pt idx="97">
                  <c:v>12.383168107640653</c:v>
                </c:pt>
                <c:pt idx="98">
                  <c:v>12.378469459380334</c:v>
                </c:pt>
                <c:pt idx="99">
                  <c:v>12.373845750592869</c:v>
                </c:pt>
                <c:pt idx="100">
                  <c:v>12.369302174415051</c:v>
                </c:pt>
                <c:pt idx="101">
                  <c:v>12.364843799153725</c:v>
                </c:pt>
                <c:pt idx="102">
                  <c:v>12.3604755625595</c:v>
                </c:pt>
                <c:pt idx="103">
                  <c:v>12.356202266259441</c:v>
                </c:pt>
                <c:pt idx="104">
                  <c:v>12.352028570355174</c:v>
                </c:pt>
                <c:pt idx="105">
                  <c:v>12.347958988192444</c:v>
                </c:pt>
                <c:pt idx="106">
                  <c:v>12.343997881308095</c:v>
                </c:pt>
                <c:pt idx="107">
                  <c:v>12.340149454560125</c:v>
                </c:pt>
                <c:pt idx="108">
                  <c:v>12.336417751446405</c:v>
                </c:pt>
                <c:pt idx="109">
                  <c:v>12.332806649617263</c:v>
                </c:pt>
                <c:pt idx="110">
                  <c:v>12.329319856587075</c:v>
                </c:pt>
                <c:pt idx="111">
                  <c:v>12.325960905649612</c:v>
                </c:pt>
                <c:pt idx="112">
                  <c:v>12.322733152001813</c:v>
                </c:pt>
                <c:pt idx="113">
                  <c:v>12.319639769080318</c:v>
                </c:pt>
                <c:pt idx="114">
                  <c:v>12.316683745114839</c:v>
                </c:pt>
                <c:pt idx="115">
                  <c:v>12.313867879902306</c:v>
                </c:pt>
                <c:pt idx="116">
                  <c:v>12.31119478180533</c:v>
                </c:pt>
                <c:pt idx="117">
                  <c:v>12.308666864978361</c:v>
                </c:pt>
                <c:pt idx="118">
                  <c:v>12.306286346824647</c:v>
                </c:pt>
                <c:pt idx="119">
                  <c:v>12.30405524568679</c:v>
                </c:pt>
                <c:pt idx="120">
                  <c:v>12.301975378773456</c:v>
                </c:pt>
                <c:pt idx="121">
                  <c:v>12.300048360324576</c:v>
                </c:pt>
                <c:pt idx="122">
                  <c:v>12.29827560001695</c:v>
                </c:pt>
                <c:pt idx="123">
                  <c:v>12.296658301612105</c:v>
                </c:pt>
                <c:pt idx="124">
                  <c:v>12.29519746184774</c:v>
                </c:pt>
                <c:pt idx="125">
                  <c:v>12.293893869574067</c:v>
                </c:pt>
                <c:pt idx="126">
                  <c:v>12.292748105135813</c:v>
                </c:pt>
                <c:pt idx="127">
                  <c:v>12.291760540000599</c:v>
                </c:pt>
                <c:pt idx="128">
                  <c:v>12.290931336633967</c:v>
                </c:pt>
                <c:pt idx="129">
                  <c:v>12.29026044862111</c:v>
                </c:pt>
                <c:pt idx="130">
                  <c:v>12.289747621035104</c:v>
                </c:pt>
                <c:pt idx="131">
                  <c:v>12.289392391051084</c:v>
                </c:pt>
                <c:pt idx="132">
                  <c:v>12.289194088805566</c:v>
                </c:pt>
                <c:pt idx="133">
                  <c:v>12.289151838499851</c:v>
                </c:pt>
                <c:pt idx="134">
                  <c:v>12.289264559746165</c:v>
                </c:pt>
                <c:pt idx="135">
                  <c:v>12.289530969154828</c:v>
                </c:pt>
                <c:pt idx="136">
                  <c:v>12.289949582160606</c:v>
                </c:pt>
                <c:pt idx="137">
                  <c:v>12.290518715086002</c:v>
                </c:pt>
                <c:pt idx="138">
                  <c:v>12.291236487439075</c:v>
                </c:pt>
                <c:pt idx="139">
                  <c:v>12.292100824442993</c:v>
                </c:pt>
                <c:pt idx="140">
                  <c:v>12.293109459794383</c:v>
                </c:pt>
                <c:pt idx="141">
                  <c:v>12.294259938647155</c:v>
                </c:pt>
                <c:pt idx="142">
                  <c:v>12.295549620818331</c:v>
                </c:pt>
                <c:pt idx="143">
                  <c:v>12.296975684212097</c:v>
                </c:pt>
                <c:pt idx="144">
                  <c:v>12.298535128458024</c:v>
                </c:pt>
                <c:pt idx="145">
                  <c:v>12.300224778759212</c:v>
                </c:pt>
                <c:pt idx="146">
                  <c:v>12.302041289945855</c:v>
                </c:pt>
                <c:pt idx="147">
                  <c:v>12.303981150729445</c:v>
                </c:pt>
                <c:pt idx="148">
                  <c:v>12.306040688152684</c:v>
                </c:pt>
                <c:pt idx="149">
                  <c:v>12.308216072229872</c:v>
                </c:pt>
                <c:pt idx="150">
                  <c:v>12.310503320772337</c:v>
                </c:pt>
                <c:pt idx="151">
                  <c:v>12.312898304393354</c:v>
                </c:pt>
                <c:pt idx="152">
                  <c:v>12.315396751686592</c:v>
                </c:pt>
                <c:pt idx="153">
                  <c:v>12.317994254572165</c:v>
                </c:pt>
                <c:pt idx="154">
                  <c:v>12.320686273804005</c:v>
                </c:pt>
                <c:pt idx="155">
                  <c:v>12.323468144632134</c:v>
                </c:pt>
                <c:pt idx="156">
                  <c:v>12.326335082613273</c:v>
                </c:pt>
                <c:pt idx="157">
                  <c:v>12.329282189563013</c:v>
                </c:pt>
                <c:pt idx="158">
                  <c:v>12.332304459642604</c:v>
                </c:pt>
                <c:pt idx="159">
                  <c:v>12.335396785573337</c:v>
                </c:pt>
                <c:pt idx="160">
                  <c:v>12.33855396497121</c:v>
                </c:pt>
                <c:pt idx="161">
                  <c:v>12.341770706794588</c:v>
                </c:pt>
                <c:pt idx="162">
                  <c:v>12.345041637897339</c:v>
                </c:pt>
                <c:pt idx="163">
                  <c:v>12.348361309679802</c:v>
                </c:pt>
                <c:pt idx="164">
                  <c:v>12.35172420482991</c:v>
                </c:pt>
                <c:pt idx="165">
                  <c:v>12.355124744146588</c:v>
                </c:pt>
                <c:pt idx="166">
                  <c:v>12.358557293437526</c:v>
                </c:pt>
                <c:pt idx="167">
                  <c:v>12.36201617048332</c:v>
                </c:pt>
                <c:pt idx="168">
                  <c:v>12.365495652059858</c:v>
                </c:pt>
                <c:pt idx="169">
                  <c:v>12.368989981010845</c:v>
                </c:pt>
                <c:pt idx="170">
                  <c:v>12.372493373362198</c:v>
                </c:pt>
                <c:pt idx="171">
                  <c:v>12.376000025470091</c:v>
                </c:pt>
                <c:pt idx="172">
                  <c:v>12.379504121194326</c:v>
                </c:pt>
                <c:pt idx="173">
                  <c:v>12.382999839088709</c:v>
                </c:pt>
                <c:pt idx="174">
                  <c:v>12.38648135960006</c:v>
                </c:pt>
                <c:pt idx="175">
                  <c:v>12.389942872267511</c:v>
                </c:pt>
                <c:pt idx="176">
                  <c:v>12.393378582913739</c:v>
                </c:pt>
                <c:pt idx="177">
                  <c:v>12.396782720819742</c:v>
                </c:pt>
                <c:pt idx="178">
                  <c:v>12.40014954587485</c:v>
                </c:pt>
                <c:pt idx="179">
                  <c:v>12.403473355693668</c:v>
                </c:pt>
                <c:pt idx="180">
                  <c:v>12.406748492691625</c:v>
                </c:pt>
                <c:pt idx="181">
                  <c:v>12.409969351110979</c:v>
                </c:pt>
                <c:pt idx="182">
                  <c:v>12.413130383989049</c:v>
                </c:pt>
                <c:pt idx="183">
                  <c:v>12.416226110060597</c:v>
                </c:pt>
                <c:pt idx="184">
                  <c:v>12.419251120586305</c:v>
                </c:pt>
                <c:pt idx="185">
                  <c:v>12.422200086099421</c:v>
                </c:pt>
                <c:pt idx="186">
                  <c:v>12.425067763062746</c:v>
                </c:pt>
                <c:pt idx="187">
                  <c:v>12.427849000428109</c:v>
                </c:pt>
                <c:pt idx="188">
                  <c:v>12.430538746090836</c:v>
                </c:pt>
                <c:pt idx="189">
                  <c:v>12.43313205323153</c:v>
                </c:pt>
                <c:pt idx="190">
                  <c:v>12.435624086537919</c:v>
                </c:pt>
                <c:pt idx="191">
                  <c:v>12.438010128299391</c:v>
                </c:pt>
                <c:pt idx="192">
                  <c:v>12.440285584367183</c:v>
                </c:pt>
                <c:pt idx="193">
                  <c:v>12.44244598997321</c:v>
                </c:pt>
                <c:pt idx="194">
                  <c:v>12.444487015400789</c:v>
                </c:pt>
                <c:pt idx="195">
                  <c:v>12.446404471500555</c:v>
                </c:pt>
                <c:pt idx="196">
                  <c:v>12.4481943150452</c:v>
                </c:pt>
                <c:pt idx="197">
                  <c:v>12.449852653916667</c:v>
                </c:pt>
                <c:pt idx="198">
                  <c:v>12.451375752119819</c:v>
                </c:pt>
                <c:pt idx="199">
                  <c:v>12.452760034616611</c:v>
                </c:pt>
                <c:pt idx="200">
                  <c:v>12.454002091975145</c:v>
                </c:pt>
                <c:pt idx="201">
                  <c:v>12.455098684828119</c:v>
                </c:pt>
                <c:pt idx="202">
                  <c:v>12.456046748135417</c:v>
                </c:pt>
                <c:pt idx="203">
                  <c:v>12.45684339524581</c:v>
                </c:pt>
                <c:pt idx="204">
                  <c:v>12.457485921752999</c:v>
                </c:pt>
                <c:pt idx="205">
                  <c:v>12.457971809141398</c:v>
                </c:pt>
                <c:pt idx="206">
                  <c:v>12.458298728217347</c:v>
                </c:pt>
                <c:pt idx="207">
                  <c:v>12.458464542321698</c:v>
                </c:pt>
                <c:pt idx="208">
                  <c:v>12.458467310319913</c:v>
                </c:pt>
                <c:pt idx="209">
                  <c:v>12.458305289366098</c:v>
                </c:pt>
                <c:pt idx="210">
                  <c:v>12.457976937437714</c:v>
                </c:pt>
                <c:pt idx="211">
                  <c:v>12.457480915637808</c:v>
                </c:pt>
                <c:pt idx="212">
                  <c:v>12.45681609026207</c:v>
                </c:pt>
                <c:pt idx="213">
                  <c:v>12.455981534628137</c:v>
                </c:pt>
                <c:pt idx="214">
                  <c:v>12.454976530664924</c:v>
                </c:pt>
                <c:pt idx="215">
                  <c:v>12.453800570259967</c:v>
                </c:pt>
                <c:pt idx="216">
                  <c:v>12.452453356363133</c:v>
                </c:pt>
                <c:pt idx="217">
                  <c:v>12.450934803845229</c:v>
                </c:pt>
                <c:pt idx="218">
                  <c:v>12.449245040110384</c:v>
                </c:pt>
                <c:pt idx="219">
                  <c:v>12.447384405461358</c:v>
                </c:pt>
                <c:pt idx="220">
                  <c:v>12.445353453217175</c:v>
                </c:pt>
                <c:pt idx="221">
                  <c:v>12.44315294958281</c:v>
                </c:pt>
                <c:pt idx="222">
                  <c:v>12.440783873270888</c:v>
                </c:pt>
                <c:pt idx="223">
                  <c:v>12.438247414875711</c:v>
                </c:pt>
                <c:pt idx="224">
                  <c:v>12.435544976000134</c:v>
                </c:pt>
                <c:pt idx="225">
                  <c:v>12.432678168136128</c:v>
                </c:pt>
                <c:pt idx="226">
                  <c:v>12.429648811300172</c:v>
                </c:pt>
                <c:pt idx="227">
                  <c:v>12.426458932424875</c:v>
                </c:pt>
                <c:pt idx="228">
                  <c:v>12.423110763508472</c:v>
                </c:pt>
                <c:pt idx="229">
                  <c:v>12.419606739524207</c:v>
                </c:pt>
                <c:pt idx="230">
                  <c:v>12.415949496091773</c:v>
                </c:pt>
                <c:pt idx="231">
                  <c:v>12.412141866913371</c:v>
                </c:pt>
                <c:pt idx="232">
                  <c:v>12.40818688097713</c:v>
                </c:pt>
                <c:pt idx="233">
                  <c:v>12.404087759530936</c:v>
                </c:pt>
                <c:pt idx="234">
                  <c:v>12.399847912829969</c:v>
                </c:pt>
                <c:pt idx="235">
                  <c:v>12.395470936661532</c:v>
                </c:pt>
                <c:pt idx="236">
                  <c:v>12.390960608650962</c:v>
                </c:pt>
                <c:pt idx="237">
                  <c:v>12.386320884352724</c:v>
                </c:pt>
                <c:pt idx="238">
                  <c:v>12.381555893130979</c:v>
                </c:pt>
                <c:pt idx="239">
                  <c:v>12.376669933834211</c:v>
                </c:pt>
                <c:pt idx="240">
                  <c:v>12.371667470268665</c:v>
                </c:pt>
                <c:pt idx="241">
                  <c:v>12.36655312647569</c:v>
                </c:pt>
                <c:pt idx="242">
                  <c:v>12.361331681818179</c:v>
                </c:pt>
                <c:pt idx="243">
                  <c:v>12.356008065881589</c:v>
                </c:pt>
                <c:pt idx="244">
                  <c:v>12.350587353195282</c:v>
                </c:pt>
                <c:pt idx="245">
                  <c:v>12.345074757779976</c:v>
                </c:pt>
                <c:pt idx="246">
                  <c:v>12.339475627527506</c:v>
                </c:pt>
                <c:pt idx="247">
                  <c:v>12.333795438419116</c:v>
                </c:pt>
                <c:pt idx="248">
                  <c:v>12.328039788588766</c:v>
                </c:pt>
                <c:pt idx="249">
                  <c:v>12.322214392238113</c:v>
                </c:pt>
                <c:pt idx="250">
                  <c:v>12.316325073410006</c:v>
                </c:pt>
                <c:pt idx="251">
                  <c:v>12.310377759627436</c:v>
                </c:pt>
                <c:pt idx="252">
                  <c:v>12.30437847540513</c:v>
                </c:pt>
                <c:pt idx="253">
                  <c:v>12.298333335641061</c:v>
                </c:pt>
                <c:pt idx="254">
                  <c:v>12.292248538895297</c:v>
                </c:pt>
                <c:pt idx="255">
                  <c:v>12.286130360563739</c:v>
                </c:pt>
                <c:pt idx="256">
                  <c:v>12.279985145954509</c:v>
                </c:pt>
                <c:pt idx="257">
                  <c:v>12.27381930327466</c:v>
                </c:pt>
                <c:pt idx="258">
                  <c:v>12.26763929653521</c:v>
                </c:pt>
                <c:pt idx="259">
                  <c:v>12.261451638382475</c:v>
                </c:pt>
                <c:pt idx="260">
                  <c:v>12.255262882863761</c:v>
                </c:pt>
                <c:pt idx="261">
                  <c:v>12.249079618135584</c:v>
                </c:pt>
                <c:pt idx="262">
                  <c:v>12.242908459122706</c:v>
                </c:pt>
                <c:pt idx="263">
                  <c:v>12.236756040136189</c:v>
                </c:pt>
                <c:pt idx="264">
                  <c:v>12.230629007458884</c:v>
                </c:pt>
                <c:pt idx="265">
                  <c:v>12.224534011906673</c:v>
                </c:pt>
                <c:pt idx="266">
                  <c:v>12.218477701373963</c:v>
                </c:pt>
                <c:pt idx="267">
                  <c:v>12.212466713371764</c:v>
                </c:pt>
                <c:pt idx="268">
                  <c:v>12.206507667566855</c:v>
                </c:pt>
                <c:pt idx="269">
                  <c:v>12.200607158330509</c:v>
                </c:pt>
                <c:pt idx="270">
                  <c:v>12.194771747305142</c:v>
                </c:pt>
                <c:pt idx="271">
                  <c:v>12.189007955997383</c:v>
                </c:pt>
                <c:pt idx="272">
                  <c:v>12.183322258405916</c:v>
                </c:pt>
                <c:pt idx="273">
                  <c:v>12.177721073692478</c:v>
                </c:pt>
                <c:pt idx="274">
                  <c:v>12.172210758904326</c:v>
                </c:pt>
                <c:pt idx="275">
                  <c:v>12.166797601756407</c:v>
                </c:pt>
                <c:pt idx="276">
                  <c:v>12.161487813481481</c:v>
                </c:pt>
                <c:pt idx="277">
                  <c:v>12.156287521756255</c:v>
                </c:pt>
                <c:pt idx="278">
                  <c:v>12.151202763711623</c:v>
                </c:pt>
                <c:pt idx="279">
                  <c:v>12.146239479034936</c:v>
                </c:pt>
                <c:pt idx="280">
                  <c:v>12.141403503172111</c:v>
                </c:pt>
                <c:pt idx="281">
                  <c:v>12.136700560637419</c:v>
                </c:pt>
                <c:pt idx="282">
                  <c:v>12.132136258438438</c:v>
                </c:pt>
                <c:pt idx="283">
                  <c:v>12.127716079623768</c:v>
                </c:pt>
                <c:pt idx="284">
                  <c:v>12.123445376960806</c:v>
                </c:pt>
                <c:pt idx="285">
                  <c:v>12.119329366750812</c:v>
                </c:pt>
                <c:pt idx="286">
                  <c:v>12.115373122788291</c:v>
                </c:pt>
                <c:pt idx="287">
                  <c:v>12.111581570471687</c:v>
                </c:pt>
                <c:pt idx="288">
                  <c:v>12.107959481071934</c:v>
                </c:pt>
                <c:pt idx="289">
                  <c:v>12.104511466165626</c:v>
                </c:pt>
                <c:pt idx="290">
                  <c:v>12.101241972239041</c:v>
                </c:pt>
                <c:pt idx="291">
                  <c:v>12.098155275469214</c:v>
                </c:pt>
                <c:pt idx="292">
                  <c:v>12.095255476688084</c:v>
                </c:pt>
                <c:pt idx="293">
                  <c:v>12.092546496535459</c:v>
                </c:pt>
                <c:pt idx="294">
                  <c:v>12.090032070806371</c:v>
                </c:pt>
                <c:pt idx="295">
                  <c:v>12.087715745998175</c:v>
                </c:pt>
                <c:pt idx="296">
                  <c:v>12.085600875062475</c:v>
                </c:pt>
                <c:pt idx="297">
                  <c:v>12.083690613366866</c:v>
                </c:pt>
                <c:pt idx="298">
                  <c:v>12.081987914871039</c:v>
                </c:pt>
                <c:pt idx="299">
                  <c:v>12.080495528521743</c:v>
                </c:pt>
                <c:pt idx="300">
                  <c:v>12.079215994870744</c:v>
                </c:pt>
                <c:pt idx="301">
                  <c:v>12.078151642919742</c:v>
                </c:pt>
                <c:pt idx="302">
                  <c:v>12.077304587195847</c:v>
                </c:pt>
                <c:pt idx="303">
                  <c:v>12.076676725061109</c:v>
                </c:pt>
                <c:pt idx="304">
                  <c:v>12.076269734259174</c:v>
                </c:pt>
                <c:pt idx="305">
                  <c:v>12.076085070702003</c:v>
                </c:pt>
                <c:pt idx="306">
                  <c:v>12.076123966499232</c:v>
                </c:pt>
                <c:pt idx="307">
                  <c:v>12.076387428232522</c:v>
                </c:pt>
                <c:pt idx="308">
                  <c:v>12.076876235476977</c:v>
                </c:pt>
                <c:pt idx="309">
                  <c:v>12.077590939571376</c:v>
                </c:pt>
                <c:pt idx="310">
                  <c:v>12.078531862638798</c:v>
                </c:pt>
                <c:pt idx="311">
                  <c:v>12.079699096858764</c:v>
                </c:pt>
                <c:pt idx="312">
                  <c:v>12.08109250399195</c:v>
                </c:pt>
                <c:pt idx="313">
                  <c:v>12.082711715158018</c:v>
                </c:pt>
                <c:pt idx="314">
                  <c:v>12.08455613086705</c:v>
                </c:pt>
                <c:pt idx="315">
                  <c:v>12.086624921304566</c:v>
                </c:pt>
                <c:pt idx="316">
                  <c:v>12.088917026870018</c:v>
                </c:pt>
                <c:pt idx="317">
                  <c:v>12.091431158968199</c:v>
                </c:pt>
                <c:pt idx="318">
                  <c:v>12.094165801052892</c:v>
                </c:pt>
                <c:pt idx="319">
                  <c:v>12.097119209921601</c:v>
                </c:pt>
                <c:pt idx="320">
                  <c:v>12.100289417260129</c:v>
                </c:pt>
                <c:pt idx="321">
                  <c:v>12.103674231435294</c:v>
                </c:pt>
                <c:pt idx="322">
                  <c:v>12.107271239534008</c:v>
                </c:pt>
                <c:pt idx="323">
                  <c:v>12.111077809646403</c:v>
                </c:pt>
                <c:pt idx="324">
                  <c:v>12.115091093390681</c:v>
                </c:pt>
                <c:pt idx="325">
                  <c:v>12.119308028676901</c:v>
                </c:pt>
                <c:pt idx="326">
                  <c:v>12.123725342706727</c:v>
                </c:pt>
                <c:pt idx="327">
                  <c:v>12.128339555205912</c:v>
                </c:pt>
                <c:pt idx="328">
                  <c:v>12.133146981885947</c:v>
                </c:pt>
                <c:pt idx="329">
                  <c:v>12.13814373813117</c:v>
                </c:pt>
                <c:pt idx="330">
                  <c:v>12.143325742907219</c:v>
                </c:pt>
                <c:pt idx="331">
                  <c:v>12.148688722886671</c:v>
                </c:pt>
                <c:pt idx="332">
                  <c:v>12.154228216787189</c:v>
                </c:pt>
                <c:pt idx="333">
                  <c:v>12.159939579917591</c:v>
                </c:pt>
                <c:pt idx="334">
                  <c:v>12.165817988926678</c:v>
                </c:pt>
                <c:pt idx="335">
                  <c:v>12.17185844674971</c:v>
                </c:pt>
                <c:pt idx="336">
                  <c:v>12.178055787747059</c:v>
                </c:pt>
                <c:pt idx="337">
                  <c:v>12.184404683029317</c:v>
                </c:pt>
                <c:pt idx="338">
                  <c:v>12.190899645963063</c:v>
                </c:pt>
                <c:pt idx="339">
                  <c:v>12.197535037851168</c:v>
                </c:pt>
                <c:pt idx="340">
                  <c:v>12.204305073781361</c:v>
                </c:pt>
                <c:pt idx="341">
                  <c:v>12.21120382863662</c:v>
                </c:pt>
                <c:pt idx="342">
                  <c:v>12.218225243260708</c:v>
                </c:pt>
                <c:pt idx="343">
                  <c:v>12.225363130772049</c:v>
                </c:pt>
                <c:pt idx="344">
                  <c:v>12.232611183018975</c:v>
                </c:pt>
                <c:pt idx="345">
                  <c:v>12.23996297716913</c:v>
                </c:pt>
                <c:pt idx="346">
                  <c:v>12.247411982425827</c:v>
                </c:pt>
                <c:pt idx="347">
                  <c:v>12.254951566863838</c:v>
                </c:pt>
                <c:pt idx="348">
                  <c:v>12.262575004377045</c:v>
                </c:pt>
                <c:pt idx="349">
                  <c:v>12.270275481730323</c:v>
                </c:pt>
                <c:pt idx="350">
                  <c:v>12.278046105707734</c:v>
                </c:pt>
                <c:pt idx="351">
                  <c:v>12.285879910349163</c:v>
                </c:pt>
                <c:pt idx="352">
                  <c:v>12.293769864267375</c:v>
                </c:pt>
                <c:pt idx="353">
                  <c:v>12.301708878037314</c:v>
                </c:pt>
                <c:pt idx="354">
                  <c:v>12.309689811649509</c:v>
                </c:pt>
                <c:pt idx="355">
                  <c:v>12.317705482019276</c:v>
                </c:pt>
                <c:pt idx="356">
                  <c:v>12.325748670543391</c:v>
                </c:pt>
                <c:pt idx="357">
                  <c:v>12.33381213069584</c:v>
                </c:pt>
                <c:pt idx="358">
                  <c:v>12.341888595654217</c:v>
                </c:pt>
                <c:pt idx="359">
                  <c:v>12.349970785948306</c:v>
                </c:pt>
                <c:pt idx="360">
                  <c:v>12.358051417122343</c:v>
                </c:pt>
                <c:pt idx="361">
                  <c:v>12.366123207402449</c:v>
                </c:pt>
                <c:pt idx="362">
                  <c:v>12.374178885360736</c:v>
                </c:pt>
                <c:pt idx="363">
                  <c:v>12.382211197567576</c:v>
                </c:pt>
                <c:pt idx="364">
                  <c:v>12.390212916223494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Berechnung!$W$44</c:f>
              <c:strCache>
                <c:ptCount val="1"/>
                <c:pt idx="0">
                  <c:v>Mittag Ø</c:v>
                </c:pt>
              </c:strCache>
            </c:strRef>
          </c:tx>
          <c:marker>
            <c:symbol val="none"/>
          </c:marker>
          <c:cat>
            <c:numRef>
              <c:f>Berechnung!$Y$45:$Y$409</c:f>
              <c:numCache>
                <c:formatCode>m/d/yyyy</c:formatCode>
                <c:ptCount val="365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</c:numCache>
            </c:numRef>
          </c:cat>
          <c:val>
            <c:numRef>
              <c:f>Berechnung!$AD$45:$AD$409</c:f>
              <c:numCache>
                <c:formatCode>0.00</c:formatCode>
                <c:ptCount val="365"/>
                <c:pt idx="0">
                  <c:v>12.349679989642926</c:v>
                </c:pt>
                <c:pt idx="1">
                  <c:v>12.349679989642926</c:v>
                </c:pt>
                <c:pt idx="2">
                  <c:v>12.349679989642926</c:v>
                </c:pt>
                <c:pt idx="3">
                  <c:v>12.349679989642926</c:v>
                </c:pt>
                <c:pt idx="4">
                  <c:v>12.349679989642926</c:v>
                </c:pt>
                <c:pt idx="5">
                  <c:v>12.349679989642926</c:v>
                </c:pt>
                <c:pt idx="6">
                  <c:v>12.349679989642926</c:v>
                </c:pt>
                <c:pt idx="7">
                  <c:v>12.349679989642926</c:v>
                </c:pt>
                <c:pt idx="8">
                  <c:v>12.349679989642926</c:v>
                </c:pt>
                <c:pt idx="9">
                  <c:v>12.349679989642926</c:v>
                </c:pt>
                <c:pt idx="10">
                  <c:v>12.349679989642926</c:v>
                </c:pt>
                <c:pt idx="11">
                  <c:v>12.349679989642926</c:v>
                </c:pt>
                <c:pt idx="12">
                  <c:v>12.349679989642926</c:v>
                </c:pt>
                <c:pt idx="13">
                  <c:v>12.349679989642926</c:v>
                </c:pt>
                <c:pt idx="14">
                  <c:v>12.349679989642926</c:v>
                </c:pt>
                <c:pt idx="15">
                  <c:v>12.349679989642926</c:v>
                </c:pt>
                <c:pt idx="16">
                  <c:v>12.349679989642926</c:v>
                </c:pt>
                <c:pt idx="17">
                  <c:v>12.349679989642926</c:v>
                </c:pt>
                <c:pt idx="18">
                  <c:v>12.349679989642926</c:v>
                </c:pt>
                <c:pt idx="19">
                  <c:v>12.349679989642926</c:v>
                </c:pt>
                <c:pt idx="20">
                  <c:v>12.349679989642926</c:v>
                </c:pt>
                <c:pt idx="21">
                  <c:v>12.349679989642926</c:v>
                </c:pt>
                <c:pt idx="22">
                  <c:v>12.349679989642926</c:v>
                </c:pt>
                <c:pt idx="23">
                  <c:v>12.349679989642926</c:v>
                </c:pt>
                <c:pt idx="24">
                  <c:v>12.349679989642926</c:v>
                </c:pt>
                <c:pt idx="25">
                  <c:v>12.349679989642926</c:v>
                </c:pt>
                <c:pt idx="26">
                  <c:v>12.349679989642926</c:v>
                </c:pt>
                <c:pt idx="27">
                  <c:v>12.349679989642926</c:v>
                </c:pt>
                <c:pt idx="28">
                  <c:v>12.349679989642926</c:v>
                </c:pt>
                <c:pt idx="29">
                  <c:v>12.349679989642926</c:v>
                </c:pt>
                <c:pt idx="30">
                  <c:v>12.349679989642926</c:v>
                </c:pt>
                <c:pt idx="31">
                  <c:v>12.349679989642926</c:v>
                </c:pt>
                <c:pt idx="32">
                  <c:v>12.349679989642926</c:v>
                </c:pt>
                <c:pt idx="33">
                  <c:v>12.349679989642926</c:v>
                </c:pt>
                <c:pt idx="34">
                  <c:v>12.349679989642926</c:v>
                </c:pt>
                <c:pt idx="35">
                  <c:v>12.349679989642926</c:v>
                </c:pt>
                <c:pt idx="36">
                  <c:v>12.349679989642926</c:v>
                </c:pt>
                <c:pt idx="37">
                  <c:v>12.349679989642926</c:v>
                </c:pt>
                <c:pt idx="38">
                  <c:v>12.349679989642926</c:v>
                </c:pt>
                <c:pt idx="39">
                  <c:v>12.349679989642926</c:v>
                </c:pt>
                <c:pt idx="40">
                  <c:v>12.349679989642926</c:v>
                </c:pt>
                <c:pt idx="41">
                  <c:v>12.349679989642926</c:v>
                </c:pt>
                <c:pt idx="42">
                  <c:v>12.349679989642926</c:v>
                </c:pt>
                <c:pt idx="43">
                  <c:v>12.349679989642926</c:v>
                </c:pt>
                <c:pt idx="44">
                  <c:v>12.349679989642926</c:v>
                </c:pt>
                <c:pt idx="45">
                  <c:v>12.349679989642926</c:v>
                </c:pt>
                <c:pt idx="46">
                  <c:v>12.349679989642926</c:v>
                </c:pt>
                <c:pt idx="47">
                  <c:v>12.349679989642926</c:v>
                </c:pt>
                <c:pt idx="48">
                  <c:v>12.349679989642926</c:v>
                </c:pt>
                <c:pt idx="49">
                  <c:v>12.349679989642926</c:v>
                </c:pt>
                <c:pt idx="50">
                  <c:v>12.349679989642926</c:v>
                </c:pt>
                <c:pt idx="51">
                  <c:v>12.349679989642926</c:v>
                </c:pt>
                <c:pt idx="52">
                  <c:v>12.349679989642926</c:v>
                </c:pt>
                <c:pt idx="53">
                  <c:v>12.349679989642926</c:v>
                </c:pt>
                <c:pt idx="54">
                  <c:v>12.349679989642926</c:v>
                </c:pt>
                <c:pt idx="55">
                  <c:v>12.349679989642926</c:v>
                </c:pt>
                <c:pt idx="56">
                  <c:v>12.349679989642926</c:v>
                </c:pt>
                <c:pt idx="57">
                  <c:v>12.349679989642926</c:v>
                </c:pt>
                <c:pt idx="58">
                  <c:v>12.349679989642926</c:v>
                </c:pt>
                <c:pt idx="59">
                  <c:v>12.349679989642926</c:v>
                </c:pt>
                <c:pt idx="60">
                  <c:v>12.349679989642926</c:v>
                </c:pt>
                <c:pt idx="61">
                  <c:v>12.349679989642926</c:v>
                </c:pt>
                <c:pt idx="62">
                  <c:v>12.349679989642926</c:v>
                </c:pt>
                <c:pt idx="63">
                  <c:v>12.349679989642926</c:v>
                </c:pt>
                <c:pt idx="64">
                  <c:v>12.349679989642926</c:v>
                </c:pt>
                <c:pt idx="65">
                  <c:v>12.349679989642926</c:v>
                </c:pt>
                <c:pt idx="66">
                  <c:v>12.349679989642926</c:v>
                </c:pt>
                <c:pt idx="67">
                  <c:v>12.349679989642926</c:v>
                </c:pt>
                <c:pt idx="68">
                  <c:v>12.349679989642926</c:v>
                </c:pt>
                <c:pt idx="69">
                  <c:v>12.349679989642926</c:v>
                </c:pt>
                <c:pt idx="70">
                  <c:v>12.349679989642926</c:v>
                </c:pt>
                <c:pt idx="71">
                  <c:v>12.349679989642926</c:v>
                </c:pt>
                <c:pt idx="72">
                  <c:v>12.349679989642926</c:v>
                </c:pt>
                <c:pt idx="73">
                  <c:v>12.349679989642926</c:v>
                </c:pt>
                <c:pt idx="74">
                  <c:v>12.349679989642926</c:v>
                </c:pt>
                <c:pt idx="75">
                  <c:v>12.349679989642926</c:v>
                </c:pt>
                <c:pt idx="76">
                  <c:v>12.349679989642926</c:v>
                </c:pt>
                <c:pt idx="77">
                  <c:v>12.349679989642926</c:v>
                </c:pt>
                <c:pt idx="78">
                  <c:v>12.349679989642926</c:v>
                </c:pt>
                <c:pt idx="79">
                  <c:v>12.349679989642926</c:v>
                </c:pt>
                <c:pt idx="80">
                  <c:v>12.349679989642926</c:v>
                </c:pt>
                <c:pt idx="81">
                  <c:v>12.349679989642926</c:v>
                </c:pt>
                <c:pt idx="82">
                  <c:v>12.349679989642926</c:v>
                </c:pt>
                <c:pt idx="83">
                  <c:v>12.349679989642926</c:v>
                </c:pt>
                <c:pt idx="84">
                  <c:v>12.349679989642926</c:v>
                </c:pt>
                <c:pt idx="85">
                  <c:v>12.349679989642926</c:v>
                </c:pt>
                <c:pt idx="86">
                  <c:v>12.349679989642926</c:v>
                </c:pt>
                <c:pt idx="87">
                  <c:v>12.349679989642926</c:v>
                </c:pt>
                <c:pt idx="88">
                  <c:v>12.349679989642926</c:v>
                </c:pt>
                <c:pt idx="89">
                  <c:v>12.349679989642926</c:v>
                </c:pt>
                <c:pt idx="90">
                  <c:v>12.349679989642926</c:v>
                </c:pt>
                <c:pt idx="91">
                  <c:v>12.349679989642926</c:v>
                </c:pt>
                <c:pt idx="92">
                  <c:v>12.349679989642926</c:v>
                </c:pt>
                <c:pt idx="93">
                  <c:v>12.349679989642926</c:v>
                </c:pt>
                <c:pt idx="94">
                  <c:v>12.349679989642926</c:v>
                </c:pt>
                <c:pt idx="95">
                  <c:v>12.349679989642926</c:v>
                </c:pt>
                <c:pt idx="96">
                  <c:v>12.349679989642926</c:v>
                </c:pt>
                <c:pt idx="97">
                  <c:v>12.349679989642926</c:v>
                </c:pt>
                <c:pt idx="98">
                  <c:v>12.349679989642926</c:v>
                </c:pt>
                <c:pt idx="99">
                  <c:v>12.349679989642926</c:v>
                </c:pt>
                <c:pt idx="100">
                  <c:v>12.349679989642926</c:v>
                </c:pt>
                <c:pt idx="101">
                  <c:v>12.349679989642926</c:v>
                </c:pt>
                <c:pt idx="102">
                  <c:v>12.349679989642926</c:v>
                </c:pt>
                <c:pt idx="103">
                  <c:v>12.349679989642926</c:v>
                </c:pt>
                <c:pt idx="104">
                  <c:v>12.349679989642926</c:v>
                </c:pt>
                <c:pt idx="105">
                  <c:v>12.349679989642926</c:v>
                </c:pt>
                <c:pt idx="106">
                  <c:v>12.349679989642926</c:v>
                </c:pt>
                <c:pt idx="107">
                  <c:v>12.349679989642926</c:v>
                </c:pt>
                <c:pt idx="108">
                  <c:v>12.349679989642926</c:v>
                </c:pt>
                <c:pt idx="109">
                  <c:v>12.349679989642926</c:v>
                </c:pt>
                <c:pt idx="110">
                  <c:v>12.349679989642926</c:v>
                </c:pt>
                <c:pt idx="111">
                  <c:v>12.349679989642926</c:v>
                </c:pt>
                <c:pt idx="112">
                  <c:v>12.349679989642926</c:v>
                </c:pt>
                <c:pt idx="113">
                  <c:v>12.349679989642926</c:v>
                </c:pt>
                <c:pt idx="114">
                  <c:v>12.349679989642926</c:v>
                </c:pt>
                <c:pt idx="115">
                  <c:v>12.349679989642926</c:v>
                </c:pt>
                <c:pt idx="116">
                  <c:v>12.349679989642926</c:v>
                </c:pt>
                <c:pt idx="117">
                  <c:v>12.349679989642926</c:v>
                </c:pt>
                <c:pt idx="118">
                  <c:v>12.349679989642926</c:v>
                </c:pt>
                <c:pt idx="119">
                  <c:v>12.349679989642926</c:v>
                </c:pt>
                <c:pt idx="120">
                  <c:v>12.349679989642926</c:v>
                </c:pt>
                <c:pt idx="121">
                  <c:v>12.349679989642926</c:v>
                </c:pt>
                <c:pt idx="122">
                  <c:v>12.349679989642926</c:v>
                </c:pt>
                <c:pt idx="123">
                  <c:v>12.349679989642926</c:v>
                </c:pt>
                <c:pt idx="124">
                  <c:v>12.349679989642926</c:v>
                </c:pt>
                <c:pt idx="125">
                  <c:v>12.349679989642926</c:v>
                </c:pt>
                <c:pt idx="126">
                  <c:v>12.349679989642926</c:v>
                </c:pt>
                <c:pt idx="127">
                  <c:v>12.349679989642926</c:v>
                </c:pt>
                <c:pt idx="128">
                  <c:v>12.349679989642926</c:v>
                </c:pt>
                <c:pt idx="129">
                  <c:v>12.349679989642926</c:v>
                </c:pt>
                <c:pt idx="130">
                  <c:v>12.349679989642926</c:v>
                </c:pt>
                <c:pt idx="131">
                  <c:v>12.349679989642926</c:v>
                </c:pt>
                <c:pt idx="132">
                  <c:v>12.349679989642926</c:v>
                </c:pt>
                <c:pt idx="133">
                  <c:v>12.349679989642926</c:v>
                </c:pt>
                <c:pt idx="134">
                  <c:v>12.349679989642926</c:v>
                </c:pt>
                <c:pt idx="135">
                  <c:v>12.349679989642926</c:v>
                </c:pt>
                <c:pt idx="136">
                  <c:v>12.349679989642926</c:v>
                </c:pt>
                <c:pt idx="137">
                  <c:v>12.349679989642926</c:v>
                </c:pt>
                <c:pt idx="138">
                  <c:v>12.349679989642926</c:v>
                </c:pt>
                <c:pt idx="139">
                  <c:v>12.349679989642926</c:v>
                </c:pt>
                <c:pt idx="140">
                  <c:v>12.349679989642926</c:v>
                </c:pt>
                <c:pt idx="141">
                  <c:v>12.349679989642926</c:v>
                </c:pt>
                <c:pt idx="142">
                  <c:v>12.349679989642926</c:v>
                </c:pt>
                <c:pt idx="143">
                  <c:v>12.349679989642926</c:v>
                </c:pt>
                <c:pt idx="144">
                  <c:v>12.349679989642926</c:v>
                </c:pt>
                <c:pt idx="145">
                  <c:v>12.349679989642926</c:v>
                </c:pt>
                <c:pt idx="146">
                  <c:v>12.349679989642926</c:v>
                </c:pt>
                <c:pt idx="147">
                  <c:v>12.349679989642926</c:v>
                </c:pt>
                <c:pt idx="148">
                  <c:v>12.349679989642926</c:v>
                </c:pt>
                <c:pt idx="149">
                  <c:v>12.349679989642926</c:v>
                </c:pt>
                <c:pt idx="150">
                  <c:v>12.349679989642926</c:v>
                </c:pt>
                <c:pt idx="151">
                  <c:v>12.349679989642926</c:v>
                </c:pt>
                <c:pt idx="152">
                  <c:v>12.349679989642926</c:v>
                </c:pt>
                <c:pt idx="153">
                  <c:v>12.349679989642926</c:v>
                </c:pt>
                <c:pt idx="154">
                  <c:v>12.349679989642926</c:v>
                </c:pt>
                <c:pt idx="155">
                  <c:v>12.349679989642926</c:v>
                </c:pt>
                <c:pt idx="156">
                  <c:v>12.349679989642926</c:v>
                </c:pt>
                <c:pt idx="157">
                  <c:v>12.349679989642926</c:v>
                </c:pt>
                <c:pt idx="158">
                  <c:v>12.349679989642926</c:v>
                </c:pt>
                <c:pt idx="159">
                  <c:v>12.349679989642926</c:v>
                </c:pt>
                <c:pt idx="160">
                  <c:v>12.349679989642926</c:v>
                </c:pt>
                <c:pt idx="161">
                  <c:v>12.349679989642926</c:v>
                </c:pt>
                <c:pt idx="162">
                  <c:v>12.349679989642926</c:v>
                </c:pt>
                <c:pt idx="163">
                  <c:v>12.349679989642926</c:v>
                </c:pt>
                <c:pt idx="164">
                  <c:v>12.349679989642926</c:v>
                </c:pt>
                <c:pt idx="165">
                  <c:v>12.349679989642926</c:v>
                </c:pt>
                <c:pt idx="166">
                  <c:v>12.349679989642926</c:v>
                </c:pt>
                <c:pt idx="167">
                  <c:v>12.349679989642926</c:v>
                </c:pt>
                <c:pt idx="168">
                  <c:v>12.349679989642926</c:v>
                </c:pt>
                <c:pt idx="169">
                  <c:v>12.349679989642926</c:v>
                </c:pt>
                <c:pt idx="170">
                  <c:v>12.349679989642926</c:v>
                </c:pt>
                <c:pt idx="171">
                  <c:v>12.349679989642926</c:v>
                </c:pt>
                <c:pt idx="172">
                  <c:v>12.349679989642926</c:v>
                </c:pt>
                <c:pt idx="173">
                  <c:v>12.349679989642926</c:v>
                </c:pt>
                <c:pt idx="174">
                  <c:v>12.349679989642926</c:v>
                </c:pt>
                <c:pt idx="175">
                  <c:v>12.349679989642926</c:v>
                </c:pt>
                <c:pt idx="176">
                  <c:v>12.349679989642926</c:v>
                </c:pt>
                <c:pt idx="177">
                  <c:v>12.349679989642926</c:v>
                </c:pt>
                <c:pt idx="178">
                  <c:v>12.349679989642926</c:v>
                </c:pt>
                <c:pt idx="179">
                  <c:v>12.349679989642926</c:v>
                </c:pt>
                <c:pt idx="180">
                  <c:v>12.349679989642926</c:v>
                </c:pt>
                <c:pt idx="181">
                  <c:v>12.349679989642926</c:v>
                </c:pt>
                <c:pt idx="182">
                  <c:v>12.349679989642926</c:v>
                </c:pt>
                <c:pt idx="183">
                  <c:v>12.349679989642926</c:v>
                </c:pt>
                <c:pt idx="184">
                  <c:v>12.349679989642926</c:v>
                </c:pt>
                <c:pt idx="185">
                  <c:v>12.349679989642926</c:v>
                </c:pt>
                <c:pt idx="186">
                  <c:v>12.349679989642926</c:v>
                </c:pt>
                <c:pt idx="187">
                  <c:v>12.349679989642926</c:v>
                </c:pt>
                <c:pt idx="188">
                  <c:v>12.349679989642926</c:v>
                </c:pt>
                <c:pt idx="189">
                  <c:v>12.349679989642926</c:v>
                </c:pt>
                <c:pt idx="190">
                  <c:v>12.349679989642926</c:v>
                </c:pt>
                <c:pt idx="191">
                  <c:v>12.349679989642926</c:v>
                </c:pt>
                <c:pt idx="192">
                  <c:v>12.349679989642926</c:v>
                </c:pt>
                <c:pt idx="193">
                  <c:v>12.349679989642926</c:v>
                </c:pt>
                <c:pt idx="194">
                  <c:v>12.349679989642926</c:v>
                </c:pt>
                <c:pt idx="195">
                  <c:v>12.349679989642926</c:v>
                </c:pt>
                <c:pt idx="196">
                  <c:v>12.349679989642926</c:v>
                </c:pt>
                <c:pt idx="197">
                  <c:v>12.349679989642926</c:v>
                </c:pt>
                <c:pt idx="198">
                  <c:v>12.349679989642926</c:v>
                </c:pt>
                <c:pt idx="199">
                  <c:v>12.349679989642926</c:v>
                </c:pt>
                <c:pt idx="200">
                  <c:v>12.349679989642926</c:v>
                </c:pt>
                <c:pt idx="201">
                  <c:v>12.349679989642926</c:v>
                </c:pt>
                <c:pt idx="202">
                  <c:v>12.349679989642926</c:v>
                </c:pt>
                <c:pt idx="203">
                  <c:v>12.349679989642926</c:v>
                </c:pt>
                <c:pt idx="204">
                  <c:v>12.349679989642926</c:v>
                </c:pt>
                <c:pt idx="205">
                  <c:v>12.349679989642926</c:v>
                </c:pt>
                <c:pt idx="206">
                  <c:v>12.349679989642926</c:v>
                </c:pt>
                <c:pt idx="207">
                  <c:v>12.349679989642926</c:v>
                </c:pt>
                <c:pt idx="208">
                  <c:v>12.349679989642926</c:v>
                </c:pt>
                <c:pt idx="209">
                  <c:v>12.349679989642926</c:v>
                </c:pt>
                <c:pt idx="210">
                  <c:v>12.349679989642926</c:v>
                </c:pt>
                <c:pt idx="211">
                  <c:v>12.349679989642926</c:v>
                </c:pt>
                <c:pt idx="212">
                  <c:v>12.349679989642926</c:v>
                </c:pt>
                <c:pt idx="213">
                  <c:v>12.349679989642926</c:v>
                </c:pt>
                <c:pt idx="214">
                  <c:v>12.349679989642926</c:v>
                </c:pt>
                <c:pt idx="215">
                  <c:v>12.349679989642926</c:v>
                </c:pt>
                <c:pt idx="216">
                  <c:v>12.349679989642926</c:v>
                </c:pt>
                <c:pt idx="217">
                  <c:v>12.349679989642926</c:v>
                </c:pt>
                <c:pt idx="218">
                  <c:v>12.349679989642926</c:v>
                </c:pt>
                <c:pt idx="219">
                  <c:v>12.349679989642926</c:v>
                </c:pt>
                <c:pt idx="220">
                  <c:v>12.349679989642926</c:v>
                </c:pt>
                <c:pt idx="221">
                  <c:v>12.349679989642926</c:v>
                </c:pt>
                <c:pt idx="222">
                  <c:v>12.349679989642926</c:v>
                </c:pt>
                <c:pt idx="223">
                  <c:v>12.349679989642926</c:v>
                </c:pt>
                <c:pt idx="224">
                  <c:v>12.349679989642926</c:v>
                </c:pt>
                <c:pt idx="225">
                  <c:v>12.349679989642926</c:v>
                </c:pt>
                <c:pt idx="226">
                  <c:v>12.349679989642926</c:v>
                </c:pt>
                <c:pt idx="227">
                  <c:v>12.349679989642926</c:v>
                </c:pt>
                <c:pt idx="228">
                  <c:v>12.349679989642926</c:v>
                </c:pt>
                <c:pt idx="229">
                  <c:v>12.349679989642926</c:v>
                </c:pt>
                <c:pt idx="230">
                  <c:v>12.349679989642926</c:v>
                </c:pt>
                <c:pt idx="231">
                  <c:v>12.349679989642926</c:v>
                </c:pt>
                <c:pt idx="232">
                  <c:v>12.349679989642926</c:v>
                </c:pt>
                <c:pt idx="233">
                  <c:v>12.349679989642926</c:v>
                </c:pt>
                <c:pt idx="234">
                  <c:v>12.349679989642926</c:v>
                </c:pt>
                <c:pt idx="235">
                  <c:v>12.349679989642926</c:v>
                </c:pt>
                <c:pt idx="236">
                  <c:v>12.349679989642926</c:v>
                </c:pt>
                <c:pt idx="237">
                  <c:v>12.349679989642926</c:v>
                </c:pt>
                <c:pt idx="238">
                  <c:v>12.349679989642926</c:v>
                </c:pt>
                <c:pt idx="239">
                  <c:v>12.349679989642926</c:v>
                </c:pt>
                <c:pt idx="240">
                  <c:v>12.349679989642926</c:v>
                </c:pt>
                <c:pt idx="241">
                  <c:v>12.349679989642926</c:v>
                </c:pt>
                <c:pt idx="242">
                  <c:v>12.349679989642926</c:v>
                </c:pt>
                <c:pt idx="243">
                  <c:v>12.349679989642926</c:v>
                </c:pt>
                <c:pt idx="244">
                  <c:v>12.349679989642926</c:v>
                </c:pt>
                <c:pt idx="245">
                  <c:v>12.349679989642926</c:v>
                </c:pt>
                <c:pt idx="246">
                  <c:v>12.349679989642926</c:v>
                </c:pt>
                <c:pt idx="247">
                  <c:v>12.349679989642926</c:v>
                </c:pt>
                <c:pt idx="248">
                  <c:v>12.349679989642926</c:v>
                </c:pt>
                <c:pt idx="249">
                  <c:v>12.349679989642926</c:v>
                </c:pt>
                <c:pt idx="250">
                  <c:v>12.349679989642926</c:v>
                </c:pt>
                <c:pt idx="251">
                  <c:v>12.349679989642926</c:v>
                </c:pt>
                <c:pt idx="252">
                  <c:v>12.349679989642926</c:v>
                </c:pt>
                <c:pt idx="253">
                  <c:v>12.349679989642926</c:v>
                </c:pt>
                <c:pt idx="254">
                  <c:v>12.349679989642926</c:v>
                </c:pt>
                <c:pt idx="255">
                  <c:v>12.349679989642926</c:v>
                </c:pt>
                <c:pt idx="256">
                  <c:v>12.349679989642926</c:v>
                </c:pt>
                <c:pt idx="257">
                  <c:v>12.349679989642926</c:v>
                </c:pt>
                <c:pt idx="258">
                  <c:v>12.349679989642926</c:v>
                </c:pt>
                <c:pt idx="259">
                  <c:v>12.349679989642926</c:v>
                </c:pt>
                <c:pt idx="260">
                  <c:v>12.349679989642926</c:v>
                </c:pt>
                <c:pt idx="261">
                  <c:v>12.349679989642926</c:v>
                </c:pt>
                <c:pt idx="262">
                  <c:v>12.349679989642926</c:v>
                </c:pt>
                <c:pt idx="263">
                  <c:v>12.349679989642926</c:v>
                </c:pt>
                <c:pt idx="264">
                  <c:v>12.349679989642926</c:v>
                </c:pt>
                <c:pt idx="265">
                  <c:v>12.349679989642926</c:v>
                </c:pt>
                <c:pt idx="266">
                  <c:v>12.349679989642926</c:v>
                </c:pt>
                <c:pt idx="267">
                  <c:v>12.349679989642926</c:v>
                </c:pt>
                <c:pt idx="268">
                  <c:v>12.349679989642926</c:v>
                </c:pt>
                <c:pt idx="269">
                  <c:v>12.349679989642926</c:v>
                </c:pt>
                <c:pt idx="270">
                  <c:v>12.349679989642926</c:v>
                </c:pt>
                <c:pt idx="271">
                  <c:v>12.349679989642926</c:v>
                </c:pt>
                <c:pt idx="272">
                  <c:v>12.349679989642926</c:v>
                </c:pt>
                <c:pt idx="273">
                  <c:v>12.349679989642926</c:v>
                </c:pt>
                <c:pt idx="274">
                  <c:v>12.349679989642926</c:v>
                </c:pt>
                <c:pt idx="275">
                  <c:v>12.349679989642926</c:v>
                </c:pt>
                <c:pt idx="276">
                  <c:v>12.349679989642926</c:v>
                </c:pt>
                <c:pt idx="277">
                  <c:v>12.349679989642926</c:v>
                </c:pt>
                <c:pt idx="278">
                  <c:v>12.349679989642926</c:v>
                </c:pt>
                <c:pt idx="279">
                  <c:v>12.349679989642926</c:v>
                </c:pt>
                <c:pt idx="280">
                  <c:v>12.349679989642926</c:v>
                </c:pt>
                <c:pt idx="281">
                  <c:v>12.349679989642926</c:v>
                </c:pt>
                <c:pt idx="282">
                  <c:v>12.349679989642926</c:v>
                </c:pt>
                <c:pt idx="283">
                  <c:v>12.349679989642926</c:v>
                </c:pt>
                <c:pt idx="284">
                  <c:v>12.349679989642926</c:v>
                </c:pt>
                <c:pt idx="285">
                  <c:v>12.349679989642926</c:v>
                </c:pt>
                <c:pt idx="286">
                  <c:v>12.349679989642926</c:v>
                </c:pt>
                <c:pt idx="287">
                  <c:v>12.349679989642926</c:v>
                </c:pt>
                <c:pt idx="288">
                  <c:v>12.349679989642926</c:v>
                </c:pt>
                <c:pt idx="289">
                  <c:v>12.349679989642926</c:v>
                </c:pt>
                <c:pt idx="290">
                  <c:v>12.349679989642926</c:v>
                </c:pt>
                <c:pt idx="291">
                  <c:v>12.349679989642926</c:v>
                </c:pt>
                <c:pt idx="292">
                  <c:v>12.349679989642926</c:v>
                </c:pt>
                <c:pt idx="293">
                  <c:v>12.349679989642926</c:v>
                </c:pt>
                <c:pt idx="294">
                  <c:v>12.349679989642926</c:v>
                </c:pt>
                <c:pt idx="295">
                  <c:v>12.349679989642926</c:v>
                </c:pt>
                <c:pt idx="296">
                  <c:v>12.349679989642926</c:v>
                </c:pt>
                <c:pt idx="297">
                  <c:v>12.349679989642926</c:v>
                </c:pt>
                <c:pt idx="298">
                  <c:v>12.349679989642926</c:v>
                </c:pt>
                <c:pt idx="299">
                  <c:v>12.349679989642926</c:v>
                </c:pt>
                <c:pt idx="300">
                  <c:v>12.349679989642926</c:v>
                </c:pt>
                <c:pt idx="301">
                  <c:v>12.349679989642926</c:v>
                </c:pt>
                <c:pt idx="302">
                  <c:v>12.349679989642926</c:v>
                </c:pt>
                <c:pt idx="303">
                  <c:v>12.349679989642926</c:v>
                </c:pt>
                <c:pt idx="304">
                  <c:v>12.349679989642926</c:v>
                </c:pt>
                <c:pt idx="305">
                  <c:v>12.349679989642926</c:v>
                </c:pt>
                <c:pt idx="306">
                  <c:v>12.349679989642926</c:v>
                </c:pt>
                <c:pt idx="307">
                  <c:v>12.349679989642926</c:v>
                </c:pt>
                <c:pt idx="308">
                  <c:v>12.349679989642926</c:v>
                </c:pt>
                <c:pt idx="309">
                  <c:v>12.349679989642926</c:v>
                </c:pt>
                <c:pt idx="310">
                  <c:v>12.349679989642926</c:v>
                </c:pt>
                <c:pt idx="311">
                  <c:v>12.349679989642926</c:v>
                </c:pt>
                <c:pt idx="312">
                  <c:v>12.349679989642926</c:v>
                </c:pt>
                <c:pt idx="313">
                  <c:v>12.349679989642926</c:v>
                </c:pt>
                <c:pt idx="314">
                  <c:v>12.349679989642926</c:v>
                </c:pt>
                <c:pt idx="315">
                  <c:v>12.349679989642926</c:v>
                </c:pt>
                <c:pt idx="316">
                  <c:v>12.349679989642926</c:v>
                </c:pt>
                <c:pt idx="317">
                  <c:v>12.349679989642926</c:v>
                </c:pt>
                <c:pt idx="318">
                  <c:v>12.349679989642926</c:v>
                </c:pt>
                <c:pt idx="319">
                  <c:v>12.349679989642926</c:v>
                </c:pt>
                <c:pt idx="320">
                  <c:v>12.349679989642926</c:v>
                </c:pt>
                <c:pt idx="321">
                  <c:v>12.349679989642926</c:v>
                </c:pt>
                <c:pt idx="322">
                  <c:v>12.349679989642926</c:v>
                </c:pt>
                <c:pt idx="323">
                  <c:v>12.349679989642926</c:v>
                </c:pt>
                <c:pt idx="324">
                  <c:v>12.349679989642926</c:v>
                </c:pt>
                <c:pt idx="325">
                  <c:v>12.349679989642926</c:v>
                </c:pt>
                <c:pt idx="326">
                  <c:v>12.349679989642926</c:v>
                </c:pt>
                <c:pt idx="327">
                  <c:v>12.349679989642926</c:v>
                </c:pt>
                <c:pt idx="328">
                  <c:v>12.349679989642926</c:v>
                </c:pt>
                <c:pt idx="329">
                  <c:v>12.349679989642926</c:v>
                </c:pt>
                <c:pt idx="330">
                  <c:v>12.349679989642926</c:v>
                </c:pt>
                <c:pt idx="331">
                  <c:v>12.349679989642926</c:v>
                </c:pt>
                <c:pt idx="332">
                  <c:v>12.349679989642926</c:v>
                </c:pt>
                <c:pt idx="333">
                  <c:v>12.349679989642926</c:v>
                </c:pt>
                <c:pt idx="334">
                  <c:v>12.349679989642926</c:v>
                </c:pt>
                <c:pt idx="335">
                  <c:v>12.349679989642926</c:v>
                </c:pt>
                <c:pt idx="336">
                  <c:v>12.349679989642926</c:v>
                </c:pt>
                <c:pt idx="337">
                  <c:v>12.349679989642926</c:v>
                </c:pt>
                <c:pt idx="338">
                  <c:v>12.349679989642926</c:v>
                </c:pt>
                <c:pt idx="339">
                  <c:v>12.349679989642926</c:v>
                </c:pt>
                <c:pt idx="340">
                  <c:v>12.349679989642926</c:v>
                </c:pt>
                <c:pt idx="341">
                  <c:v>12.349679989642926</c:v>
                </c:pt>
                <c:pt idx="342">
                  <c:v>12.349679989642926</c:v>
                </c:pt>
                <c:pt idx="343">
                  <c:v>12.349679989642926</c:v>
                </c:pt>
                <c:pt idx="344">
                  <c:v>12.349679989642926</c:v>
                </c:pt>
                <c:pt idx="345">
                  <c:v>12.349679989642926</c:v>
                </c:pt>
                <c:pt idx="346">
                  <c:v>12.349679989642926</c:v>
                </c:pt>
                <c:pt idx="347">
                  <c:v>12.349679989642926</c:v>
                </c:pt>
                <c:pt idx="348">
                  <c:v>12.349679989642926</c:v>
                </c:pt>
                <c:pt idx="349">
                  <c:v>12.349679989642926</c:v>
                </c:pt>
                <c:pt idx="350">
                  <c:v>12.349679989642926</c:v>
                </c:pt>
                <c:pt idx="351">
                  <c:v>12.349679989642926</c:v>
                </c:pt>
                <c:pt idx="352">
                  <c:v>12.349679989642926</c:v>
                </c:pt>
                <c:pt idx="353">
                  <c:v>12.349679989642926</c:v>
                </c:pt>
                <c:pt idx="354">
                  <c:v>12.349679989642926</c:v>
                </c:pt>
                <c:pt idx="355">
                  <c:v>12.349679989642926</c:v>
                </c:pt>
                <c:pt idx="356">
                  <c:v>12.349679989642926</c:v>
                </c:pt>
                <c:pt idx="357">
                  <c:v>12.349679989642926</c:v>
                </c:pt>
                <c:pt idx="358">
                  <c:v>12.349679989642926</c:v>
                </c:pt>
                <c:pt idx="359">
                  <c:v>12.349679989642926</c:v>
                </c:pt>
                <c:pt idx="360">
                  <c:v>12.349679989642926</c:v>
                </c:pt>
                <c:pt idx="361">
                  <c:v>12.349679989642926</c:v>
                </c:pt>
                <c:pt idx="362">
                  <c:v>12.349679989642926</c:v>
                </c:pt>
                <c:pt idx="363">
                  <c:v>12.349679989642926</c:v>
                </c:pt>
                <c:pt idx="364">
                  <c:v>12.349679989642926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224896"/>
        <c:axId val="86226432"/>
      </c:lineChart>
      <c:dateAx>
        <c:axId val="86224896"/>
        <c:scaling>
          <c:orientation val="minMax"/>
        </c:scaling>
        <c:delete val="0"/>
        <c:axPos val="b"/>
        <c:majorGridlines/>
        <c:minorGridlines>
          <c:spPr>
            <a:ln>
              <a:solidFill>
                <a:schemeClr val="accent6">
                  <a:lumMod val="40000"/>
                  <a:lumOff val="60000"/>
                </a:schemeClr>
              </a:solidFill>
            </a:ln>
          </c:spPr>
        </c:minorGridlines>
        <c:numFmt formatCode="d/m;@" sourceLinked="0"/>
        <c:majorTickMark val="out"/>
        <c:minorTickMark val="in"/>
        <c:tickLblPos val="nextTo"/>
        <c:txPr>
          <a:bodyPr/>
          <a:lstStyle/>
          <a:p>
            <a:pPr>
              <a:defRPr sz="1400"/>
            </a:pPr>
            <a:endParaRPr lang="de-DE"/>
          </a:p>
        </c:txPr>
        <c:crossAx val="86226432"/>
        <c:crosses val="autoZero"/>
        <c:auto val="1"/>
        <c:lblOffset val="100"/>
        <c:baseTimeUnit val="days"/>
        <c:majorUnit val="1"/>
        <c:majorTimeUnit val="months"/>
        <c:minorUnit val="1"/>
        <c:minorTimeUnit val="days"/>
      </c:dateAx>
      <c:valAx>
        <c:axId val="86226432"/>
        <c:scaling>
          <c:orientation val="minMax"/>
        </c:scaling>
        <c:delete val="0"/>
        <c:axPos val="l"/>
        <c:majorGridlines>
          <c:spPr>
            <a:ln w="31750">
              <a:solidFill>
                <a:schemeClr val="accent6">
                  <a:lumMod val="75000"/>
                </a:schemeClr>
              </a:solidFill>
            </a:ln>
          </c:spPr>
        </c:majorGridlines>
        <c:minorGridlines/>
        <c:numFmt formatCode="#,##0" sourceLinked="0"/>
        <c:majorTickMark val="out"/>
        <c:minorTickMark val="in"/>
        <c:tickLblPos val="nextTo"/>
        <c:txPr>
          <a:bodyPr/>
          <a:lstStyle/>
          <a:p>
            <a:pPr>
              <a:defRPr sz="1200"/>
            </a:pPr>
            <a:endParaRPr lang="de-DE"/>
          </a:p>
        </c:txPr>
        <c:crossAx val="86224896"/>
        <c:crosses val="autoZero"/>
        <c:crossBetween val="between"/>
        <c:majorUnit val="1"/>
        <c:minorUnit val="0.16666000000000003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de-DE" b="0"/>
              <a:t>Tageslänge (h)</a:t>
            </a:r>
          </a:p>
        </c:rich>
      </c:tx>
      <c:layout>
        <c:manualLayout>
          <c:xMode val="edge"/>
          <c:yMode val="edge"/>
          <c:x val="0.45818982893143756"/>
          <c:y val="1.335102312837854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2.8148241051289647E-2"/>
          <c:y val="0.14019845481697232"/>
          <c:w val="0.95545910838949066"/>
          <c:h val="0.70757921695774184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0070C0"/>
              </a:solidFill>
              <a:prstDash val="solid"/>
            </a:ln>
          </c:spPr>
          <c:marker>
            <c:symbol val="none"/>
          </c:marker>
          <c:cat>
            <c:numRef>
              <c:f>Berechnung!$Y$45:$Y$409</c:f>
              <c:numCache>
                <c:formatCode>m/d/yyyy</c:formatCode>
                <c:ptCount val="365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</c:numCache>
            </c:numRef>
          </c:cat>
          <c:val>
            <c:numRef>
              <c:f>Berechnung!$AH$45:$AH$409</c:f>
              <c:numCache>
                <c:formatCode>0.00</c:formatCode>
                <c:ptCount val="365"/>
                <c:pt idx="0">
                  <c:v>7.2840953648534921</c:v>
                </c:pt>
                <c:pt idx="1">
                  <c:v>7.306294707789128</c:v>
                </c:pt>
                <c:pt idx="2">
                  <c:v>7.3304593454140683</c:v>
                </c:pt>
                <c:pt idx="3">
                  <c:v>7.3565567206820077</c:v>
                </c:pt>
                <c:pt idx="4">
                  <c:v>7.3845521807196768</c:v>
                </c:pt>
                <c:pt idx="5">
                  <c:v>7.4144091430924313</c:v>
                </c:pt>
                <c:pt idx="6">
                  <c:v>7.4460892663273253</c:v>
                </c:pt>
                <c:pt idx="7">
                  <c:v>7.4795526231490186</c:v>
                </c:pt>
                <c:pt idx="8">
                  <c:v>7.5147578749397468</c:v>
                </c:pt>
                <c:pt idx="9">
                  <c:v>7.551662446009594</c:v>
                </c:pt>
                <c:pt idx="10">
                  <c:v>7.5902226963532122</c:v>
                </c:pt>
                <c:pt idx="11">
                  <c:v>7.6303940916722297</c:v>
                </c:pt>
                <c:pt idx="12">
                  <c:v>7.672131369554883</c:v>
                </c:pt>
                <c:pt idx="13">
                  <c:v>7.7153887008233699</c:v>
                </c:pt>
                <c:pt idx="14">
                  <c:v>7.7601198451822597</c:v>
                </c:pt>
                <c:pt idx="15">
                  <c:v>7.8062783004250669</c:v>
                </c:pt>
                <c:pt idx="16">
                  <c:v>7.853817444578933</c:v>
                </c:pt>
                <c:pt idx="17">
                  <c:v>7.9026906704869013</c:v>
                </c:pt>
                <c:pt idx="18">
                  <c:v>7.952851512441903</c:v>
                </c:pt>
                <c:pt idx="19">
                  <c:v>8.0042537645948677</c:v>
                </c:pt>
                <c:pt idx="20">
                  <c:v>8.0568515909602603</c:v>
                </c:pt>
                <c:pt idx="21">
                  <c:v>8.1105996269351515</c:v>
                </c:pt>
                <c:pt idx="22">
                  <c:v>8.1654530723317063</c:v>
                </c:pt>
                <c:pt idx="23">
                  <c:v>8.2213677759980754</c:v>
                </c:pt>
                <c:pt idx="24">
                  <c:v>8.2783003121684953</c:v>
                </c:pt>
                <c:pt idx="25">
                  <c:v>8.3362080487402999</c:v>
                </c:pt>
                <c:pt idx="26">
                  <c:v>8.3950492077238952</c:v>
                </c:pt>
                <c:pt idx="27">
                  <c:v>8.4547829181516896</c:v>
                </c:pt>
                <c:pt idx="28">
                  <c:v>8.5153692617641497</c:v>
                </c:pt>
                <c:pt idx="29">
                  <c:v>8.5767693118164168</c:v>
                </c:pt>
                <c:pt idx="30">
                  <c:v>8.6389451653669873</c:v>
                </c:pt>
                <c:pt idx="31">
                  <c:v>8.7018599694226904</c:v>
                </c:pt>
                <c:pt idx="32">
                  <c:v>8.7654779413213078</c:v>
                </c:pt>
                <c:pt idx="33">
                  <c:v>8.8297643837354194</c:v>
                </c:pt>
                <c:pt idx="34">
                  <c:v>8.8946856946795592</c:v>
                </c:pt>
                <c:pt idx="35">
                  <c:v>8.9602093728976051</c:v>
                </c:pt>
                <c:pt idx="36">
                  <c:v>9.0263040189990829</c:v>
                </c:pt>
                <c:pt idx="37">
                  <c:v>9.0929393327025174</c:v>
                </c:pt>
                <c:pt idx="38">
                  <c:v>9.1600861065314199</c:v>
                </c:pt>
                <c:pt idx="39">
                  <c:v>9.2277162162943114</c:v>
                </c:pt>
                <c:pt idx="40">
                  <c:v>9.2958026086648573</c:v>
                </c:pt>
                <c:pt idx="41">
                  <c:v>9.3643192861619617</c:v>
                </c:pt>
                <c:pt idx="42">
                  <c:v>9.4332412898129725</c:v>
                </c:pt>
                <c:pt idx="43">
                  <c:v>9.5025446797659932</c:v>
                </c:pt>
                <c:pt idx="44">
                  <c:v>9.5722065141002766</c:v>
                </c:pt>
                <c:pt idx="45">
                  <c:v>9.6422048260664788</c:v>
                </c:pt>
                <c:pt idx="46">
                  <c:v>9.7125185999718902</c:v>
                </c:pt>
                <c:pt idx="47">
                  <c:v>9.7831277459092263</c:v>
                </c:pt>
                <c:pt idx="48">
                  <c:v>9.854013073511787</c:v>
                </c:pt>
                <c:pt idx="49">
                  <c:v>9.925156264902224</c:v>
                </c:pt>
                <c:pt idx="50">
                  <c:v>9.9965398469876572</c:v>
                </c:pt>
                <c:pt idx="51">
                  <c:v>10.068147163239621</c:v>
                </c:pt>
                <c:pt idx="52">
                  <c:v>10.139962345084065</c:v>
                </c:pt>
                <c:pt idx="53">
                  <c:v>10.211970283014008</c:v>
                </c:pt>
                <c:pt idx="54">
                  <c:v>10.284156597525467</c:v>
                </c:pt>
                <c:pt idx="55">
                  <c:v>10.356507609966149</c:v>
                </c:pt>
                <c:pt idx="56">
                  <c:v>10.429010313375873</c:v>
                </c:pt>
                <c:pt idx="57">
                  <c:v>10.501652343388027</c:v>
                </c:pt>
                <c:pt idx="58">
                  <c:v>10.574421949252196</c:v>
                </c:pt>
                <c:pt idx="59">
                  <c:v>10.647307965029624</c:v>
                </c:pt>
                <c:pt idx="60">
                  <c:v>10.720299781005597</c:v>
                </c:pt>
                <c:pt idx="61">
                  <c:v>10.793387315355384</c:v>
                </c:pt>
                <c:pt idx="62">
                  <c:v>10.866560986094044</c:v>
                </c:pt>
                <c:pt idx="63">
                  <c:v>10.939811683334087</c:v>
                </c:pt>
                <c:pt idx="64">
                  <c:v>11.013130741869697</c:v>
                </c:pt>
                <c:pt idx="65">
                  <c:v>11.086509914100972</c:v>
                </c:pt>
                <c:pt idx="66">
                  <c:v>11.159941343307263</c:v>
                </c:pt>
                <c:pt idx="67">
                  <c:v>11.233417537274297</c:v>
                </c:pt>
                <c:pt idx="68">
                  <c:v>11.306931342276251</c:v>
                </c:pt>
                <c:pt idx="69">
                  <c:v>11.380475917410532</c:v>
                </c:pt>
                <c:pt idx="70">
                  <c:v>11.454044709279842</c:v>
                </c:pt>
                <c:pt idx="71">
                  <c:v>11.527631427013596</c:v>
                </c:pt>
                <c:pt idx="72">
                  <c:v>11.601230017618475</c:v>
                </c:pt>
                <c:pt idx="73">
                  <c:v>11.674834641645488</c:v>
                </c:pt>
                <c:pt idx="74">
                  <c:v>11.74843964915938</c:v>
                </c:pt>
                <c:pt idx="75">
                  <c:v>11.822039555994689</c:v>
                </c:pt>
                <c:pt idx="76">
                  <c:v>11.895629020281044</c:v>
                </c:pt>
                <c:pt idx="77">
                  <c:v>11.969202819219831</c:v>
                </c:pt>
                <c:pt idx="78">
                  <c:v>12.04275582609268</c:v>
                </c:pt>
                <c:pt idx="79">
                  <c:v>12.116282987482261</c:v>
                </c:pt>
                <c:pt idx="80">
                  <c:v>12.189779300684854</c:v>
                </c:pt>
                <c:pt idx="81">
                  <c:v>12.263239791293984</c:v>
                </c:pt>
                <c:pt idx="82">
                  <c:v>12.336659490934336</c:v>
                </c:pt>
                <c:pt idx="83">
                  <c:v>12.410033415125</c:v>
                </c:pt>
                <c:pt idx="84">
                  <c:v>12.483356541251329</c:v>
                </c:pt>
                <c:pt idx="85">
                  <c:v>12.556623786625059</c:v>
                </c:pt>
                <c:pt idx="86">
                  <c:v>12.629829986612673</c:v>
                </c:pt>
                <c:pt idx="87">
                  <c:v>12.702969872812746</c:v>
                </c:pt>
                <c:pt idx="88">
                  <c:v>12.776038051263706</c:v>
                </c:pt>
                <c:pt idx="89">
                  <c:v>12.84902898066445</c:v>
                </c:pt>
                <c:pt idx="90">
                  <c:v>12.921936950591249</c:v>
                </c:pt>
                <c:pt idx="91">
                  <c:v>12.994756059695789</c:v>
                </c:pt>
                <c:pt idx="92">
                  <c:v>13.067480193870491</c:v>
                </c:pt>
                <c:pt idx="93">
                  <c:v>13.140103004368966</c:v>
                </c:pt>
                <c:pt idx="94">
                  <c:v>13.212617885871159</c:v>
                </c:pt>
                <c:pt idx="95">
                  <c:v>13.285017954484896</c:v>
                </c:pt>
                <c:pt idx="96">
                  <c:v>13.357296025677563</c:v>
                </c:pt>
                <c:pt idx="97">
                  <c:v>13.429444592134157</c:v>
                </c:pt>
                <c:pt idx="98">
                  <c:v>13.501455801540638</c:v>
                </c:pt>
                <c:pt idx="99">
                  <c:v>13.573321434294288</c:v>
                </c:pt>
                <c:pt idx="100">
                  <c:v>13.645032881145973</c:v>
                </c:pt>
                <c:pt idx="101">
                  <c:v>13.716581120782678</c:v>
                </c:pt>
                <c:pt idx="102">
                  <c:v>13.787956697362212</c:v>
                </c:pt>
                <c:pt idx="103">
                  <c:v>13.859149698016164</c:v>
                </c:pt>
                <c:pt idx="104">
                  <c:v>13.930149730341345</c:v>
                </c:pt>
                <c:pt idx="105">
                  <c:v>14.000945899904639</c:v>
                </c:pt>
                <c:pt idx="106">
                  <c:v>14.071526787791214</c:v>
                </c:pt>
                <c:pt idx="107">
                  <c:v>14.141880428231254</c:v>
                </c:pt>
                <c:pt idx="108">
                  <c:v>14.211994286346236</c:v>
                </c:pt>
                <c:pt idx="109">
                  <c:v>14.281855236061739</c:v>
                </c:pt>
                <c:pt idx="110">
                  <c:v>14.351449538240381</c:v>
                </c:pt>
                <c:pt idx="111">
                  <c:v>14.420762819095323</c:v>
                </c:pt>
                <c:pt idx="112">
                  <c:v>14.489780048952086</c:v>
                </c:pt>
                <c:pt idx="113">
                  <c:v>14.558485521434214</c:v>
                </c:pt>
                <c:pt idx="114">
                  <c:v>14.626862833156423</c:v>
                </c:pt>
                <c:pt idx="115">
                  <c:v>14.694894864017517</c:v>
                </c:pt>
                <c:pt idx="116">
                  <c:v>14.762563758194128</c:v>
                </c:pt>
                <c:pt idx="117">
                  <c:v>14.829850905946019</c:v>
                </c:pt>
                <c:pt idx="118">
                  <c:v>14.896736926352951</c:v>
                </c:pt>
                <c:pt idx="119">
                  <c:v>14.963201651113538</c:v>
                </c:pt>
                <c:pt idx="120">
                  <c:v>15.029224109546567</c:v>
                </c:pt>
                <c:pt idx="121">
                  <c:v>15.094782514945784</c:v>
                </c:pt>
                <c:pt idx="122">
                  <c:v>15.159854252449964</c:v>
                </c:pt>
                <c:pt idx="123">
                  <c:v>15.224415868600516</c:v>
                </c:pt>
                <c:pt idx="124">
                  <c:v>15.288443062769851</c:v>
                </c:pt>
                <c:pt idx="125">
                  <c:v>15.351910680653919</c:v>
                </c:pt>
                <c:pt idx="126">
                  <c:v>15.414792710032813</c:v>
                </c:pt>
                <c:pt idx="127">
                  <c:v>15.477062279012829</c:v>
                </c:pt>
                <c:pt idx="128">
                  <c:v>15.538691656972537</c:v>
                </c:pt>
                <c:pt idx="129">
                  <c:v>15.599652258443729</c:v>
                </c:pt>
                <c:pt idx="130">
                  <c:v>15.659914650165003</c:v>
                </c:pt>
                <c:pt idx="131">
                  <c:v>15.719448561551783</c:v>
                </c:pt>
                <c:pt idx="132">
                  <c:v>15.778222898830613</c:v>
                </c:pt>
                <c:pt idx="133">
                  <c:v>15.836205763087786</c:v>
                </c:pt>
                <c:pt idx="134">
                  <c:v>15.893364472482464</c:v>
                </c:pt>
                <c:pt idx="135">
                  <c:v>15.949665588871817</c:v>
                </c:pt>
                <c:pt idx="136">
                  <c:v>16.005074949090194</c:v>
                </c:pt>
                <c:pt idx="137">
                  <c:v>16.059557701115452</c:v>
                </c:pt>
                <c:pt idx="138">
                  <c:v>16.11307834534329</c:v>
                </c:pt>
                <c:pt idx="139">
                  <c:v>16.165600781173559</c:v>
                </c:pt>
                <c:pt idx="140">
                  <c:v>16.217088359091939</c:v>
                </c:pt>
                <c:pt idx="141">
                  <c:v>16.267503938404495</c:v>
                </c:pt>
                <c:pt idx="142">
                  <c:v>16.31680995075223</c:v>
                </c:pt>
                <c:pt idx="143">
                  <c:v>16.36496846949656</c:v>
                </c:pt>
                <c:pt idx="144">
                  <c:v>16.411941285025861</c:v>
                </c:pt>
                <c:pt idx="145">
                  <c:v>16.457689985985944</c:v>
                </c:pt>
                <c:pt idx="146">
                  <c:v>16.502176046385607</c:v>
                </c:pt>
                <c:pt idx="147">
                  <c:v>16.545360918470461</c:v>
                </c:pt>
                <c:pt idx="148">
                  <c:v>16.587206131195835</c:v>
                </c:pt>
                <c:pt idx="149">
                  <c:v>16.627673394062196</c:v>
                </c:pt>
                <c:pt idx="150">
                  <c:v>16.66672470600502</c:v>
                </c:pt>
                <c:pt idx="151">
                  <c:v>16.704322468956533</c:v>
                </c:pt>
                <c:pt idx="152">
                  <c:v>16.740429605619212</c:v>
                </c:pt>
                <c:pt idx="153">
                  <c:v>16.775009680912909</c:v>
                </c:pt>
                <c:pt idx="154">
                  <c:v>16.808027026478154</c:v>
                </c:pt>
                <c:pt idx="155">
                  <c:v>16.839446867541721</c:v>
                </c:pt>
                <c:pt idx="156">
                  <c:v>16.869235451375481</c:v>
                </c:pt>
                <c:pt idx="157">
                  <c:v>16.897360176510276</c:v>
                </c:pt>
                <c:pt idx="158">
                  <c:v>16.923789721802692</c:v>
                </c:pt>
                <c:pt idx="159">
                  <c:v>16.948494174397531</c:v>
                </c:pt>
                <c:pt idx="160">
                  <c:v>16.971445155582892</c:v>
                </c:pt>
                <c:pt idx="161">
                  <c:v>16.992615943501143</c:v>
                </c:pt>
                <c:pt idx="162">
                  <c:v>17.011981591657552</c:v>
                </c:pt>
                <c:pt idx="163">
                  <c:v>17.029519042162299</c:v>
                </c:pt>
                <c:pt idx="164">
                  <c:v>17.045207232650164</c:v>
                </c:pt>
                <c:pt idx="165">
                  <c:v>17.059027195847513</c:v>
                </c:pt>
                <c:pt idx="166">
                  <c:v>17.070962150798245</c:v>
                </c:pt>
                <c:pt idx="167">
                  <c:v>17.08099758481881</c:v>
                </c:pt>
                <c:pt idx="168">
                  <c:v>17.089121325327699</c:v>
                </c:pt>
                <c:pt idx="169">
                  <c:v>17.095323600785161</c:v>
                </c:pt>
                <c:pt idx="170">
                  <c:v>17.099597090083858</c:v>
                </c:pt>
                <c:pt idx="171">
                  <c:v>17.101936959848409</c:v>
                </c:pt>
                <c:pt idx="172">
                  <c:v>17.102340889229904</c:v>
                </c:pt>
                <c:pt idx="173">
                  <c:v>17.10080908191734</c:v>
                </c:pt>
                <c:pt idx="174">
                  <c:v>17.097344265229829</c:v>
                </c:pt>
                <c:pt idx="175">
                  <c:v>17.091951676297629</c:v>
                </c:pt>
                <c:pt idx="176">
                  <c:v>17.084639035484379</c:v>
                </c:pt>
                <c:pt idx="177">
                  <c:v>17.075416507344357</c:v>
                </c:pt>
                <c:pt idx="178">
                  <c:v>17.064296649543746</c:v>
                </c:pt>
                <c:pt idx="179">
                  <c:v>17.051294350302367</c:v>
                </c:pt>
                <c:pt idx="180">
                  <c:v>17.036426755028344</c:v>
                </c:pt>
                <c:pt idx="181">
                  <c:v>17.019713182921926</c:v>
                </c:pt>
                <c:pt idx="182">
                  <c:v>17.001175034413897</c:v>
                </c:pt>
                <c:pt idx="183">
                  <c:v>16.980835690377482</c:v>
                </c:pt>
                <c:pt idx="184">
                  <c:v>16.958720404109602</c:v>
                </c:pt>
                <c:pt idx="185">
                  <c:v>16.934856187117997</c:v>
                </c:pt>
                <c:pt idx="186">
                  <c:v>16.909271689773863</c:v>
                </c:pt>
                <c:pt idx="187">
                  <c:v>16.881997077897264</c:v>
                </c:pt>
                <c:pt idx="188">
                  <c:v>16.853063906334164</c:v>
                </c:pt>
                <c:pt idx="189">
                  <c:v>16.822504990561512</c:v>
                </c:pt>
                <c:pt idx="190">
                  <c:v>16.790354277321281</c:v>
                </c:pt>
                <c:pt idx="191">
                  <c:v>16.756646715237366</c:v>
                </c:pt>
                <c:pt idx="192">
                  <c:v>16.721418126312834</c:v>
                </c:pt>
                <c:pt idx="193">
                  <c:v>16.68470507914008</c:v>
                </c:pt>
                <c:pt idx="194">
                  <c:v>16.646544764586174</c:v>
                </c:pt>
                <c:pt idx="195">
                  <c:v>16.606974874640052</c:v>
                </c:pt>
                <c:pt idx="196">
                  <c:v>16.566033485030637</c:v>
                </c:pt>
                <c:pt idx="197">
                  <c:v>16.523758942145683</c:v>
                </c:pt>
                <c:pt idx="198">
                  <c:v>16.480189754702323</c:v>
                </c:pt>
                <c:pt idx="199">
                  <c:v>16.43536449054287</c:v>
                </c:pt>
                <c:pt idx="200">
                  <c:v>16.389321678854536</c:v>
                </c:pt>
                <c:pt idx="201">
                  <c:v>16.342099718040512</c:v>
                </c:pt>
                <c:pt idx="202">
                  <c:v>16.293736789402406</c:v>
                </c:pt>
                <c:pt idx="203">
                  <c:v>16.244270776731859</c:v>
                </c:pt>
                <c:pt idx="204">
                  <c:v>16.193739191851854</c:v>
                </c:pt>
                <c:pt idx="205">
                  <c:v>16.142179106096215</c:v>
                </c:pt>
                <c:pt idx="206">
                  <c:v>16.089627087669669</c:v>
                </c:pt>
                <c:pt idx="207">
                  <c:v>16.036119144789936</c:v>
                </c:pt>
                <c:pt idx="208">
                  <c:v>15.981690674477999</c:v>
                </c:pt>
                <c:pt idx="209">
                  <c:v>15.926376416832559</c:v>
                </c:pt>
                <c:pt idx="210">
                  <c:v>15.870210414599583</c:v>
                </c:pt>
                <c:pt idx="211">
                  <c:v>15.813225977827527</c:v>
                </c:pt>
                <c:pt idx="212">
                  <c:v>15.755455653382736</c:v>
                </c:pt>
                <c:pt idx="213">
                  <c:v>15.696931199087627</c:v>
                </c:pt>
                <c:pt idx="214">
                  <c:v>15.637683562235827</c:v>
                </c:pt>
                <c:pt idx="215">
                  <c:v>15.577742862233595</c:v>
                </c:pt>
                <c:pt idx="216">
                  <c:v>15.517138377114552</c:v>
                </c:pt>
                <c:pt idx="217">
                  <c:v>15.455898533675324</c:v>
                </c:pt>
                <c:pt idx="218">
                  <c:v>15.394050900982286</c:v>
                </c:pt>
                <c:pt idx="219">
                  <c:v>15.331622187004188</c:v>
                </c:pt>
                <c:pt idx="220">
                  <c:v>15.268638238131588</c:v>
                </c:pt>
                <c:pt idx="221">
                  <c:v>15.205124041351477</c:v>
                </c:pt>
                <c:pt idx="222">
                  <c:v>15.141103728853896</c:v>
                </c:pt>
                <c:pt idx="223">
                  <c:v>15.076600584856891</c:v>
                </c:pt>
                <c:pt idx="224">
                  <c:v>15.011637054445853</c:v>
                </c:pt>
                <c:pt idx="225">
                  <c:v>14.946234754233888</c:v>
                </c:pt>
                <c:pt idx="226">
                  <c:v>14.880414484660482</c:v>
                </c:pt>
                <c:pt idx="227">
                  <c:v>14.814196243756406</c:v>
                </c:pt>
                <c:pt idx="228">
                  <c:v>14.747599242213855</c:v>
                </c:pt>
                <c:pt idx="229">
                  <c:v>14.680641919611453</c:v>
                </c:pt>
                <c:pt idx="230">
                  <c:v>14.613341961654285</c:v>
                </c:pt>
                <c:pt idx="231">
                  <c:v>14.545716318299579</c:v>
                </c:pt>
                <c:pt idx="232">
                  <c:v>14.477781222648719</c:v>
                </c:pt>
                <c:pt idx="233">
                  <c:v>14.409552210495825</c:v>
                </c:pt>
                <c:pt idx="234">
                  <c:v>14.341044140432741</c:v>
                </c:pt>
                <c:pt idx="235">
                  <c:v>14.272271214419099</c:v>
                </c:pt>
                <c:pt idx="236">
                  <c:v>14.203246998734533</c:v>
                </c:pt>
                <c:pt idx="237">
                  <c:v>14.133984445238575</c:v>
                </c:pt>
                <c:pt idx="238">
                  <c:v>14.064495912871198</c:v>
                </c:pt>
                <c:pt idx="239">
                  <c:v>13.994793189334306</c:v>
                </c:pt>
                <c:pt idx="240">
                  <c:v>13.924887512901389</c:v>
                </c:pt>
                <c:pt idx="241">
                  <c:v>13.854789594308993</c:v>
                </c:pt>
                <c:pt idx="242">
                  <c:v>13.784509638689521</c:v>
                </c:pt>
                <c:pt idx="243">
                  <c:v>13.714057367510902</c:v>
                </c:pt>
                <c:pt idx="244">
                  <c:v>13.643442040493479</c:v>
                </c:pt>
                <c:pt idx="245">
                  <c:v>13.572672477479763</c:v>
                </c:pt>
                <c:pt idx="246">
                  <c:v>13.501757080237047</c:v>
                </c:pt>
                <c:pt idx="247">
                  <c:v>13.430703854177203</c:v>
                </c:pt>
                <c:pt idx="248">
                  <c:v>13.359520429981865</c:v>
                </c:pt>
                <c:pt idx="249">
                  <c:v>13.288214085124899</c:v>
                </c:pt>
                <c:pt idx="250">
                  <c:v>13.216791765287361</c:v>
                </c:pt>
                <c:pt idx="251">
                  <c:v>13.145260105663185</c:v>
                </c:pt>
                <c:pt idx="252">
                  <c:v>13.073625452156859</c:v>
                </c:pt>
                <c:pt idx="253">
                  <c:v>13.001893882476711</c:v>
                </c:pt>
                <c:pt idx="254">
                  <c:v>12.930071227130053</c:v>
                </c:pt>
                <c:pt idx="255">
                  <c:v>12.858163090328411</c:v>
                </c:pt>
                <c:pt idx="256">
                  <c:v>12.786174870813173</c:v>
                </c:pt>
                <c:pt idx="257">
                  <c:v>12.714111782613763</c:v>
                </c:pt>
                <c:pt idx="258">
                  <c:v>12.64197887575199</c:v>
                </c:pt>
                <c:pt idx="259">
                  <c:v>12.569781056907861</c:v>
                </c:pt>
                <c:pt idx="260">
                  <c:v>12.497523110063208</c:v>
                </c:pt>
                <c:pt idx="261">
                  <c:v>12.425209717140811</c:v>
                </c:pt>
                <c:pt idx="262">
                  <c:v>12.352845478657656</c:v>
                </c:pt>
                <c:pt idx="263">
                  <c:v>12.280434934411797</c:v>
                </c:pt>
                <c:pt idx="264">
                  <c:v>12.207982584222954</c:v>
                </c:pt>
                <c:pt idx="265">
                  <c:v>12.135492908747848</c:v>
                </c:pt>
                <c:pt idx="266">
                  <c:v>12.062970390391296</c:v>
                </c:pt>
                <c:pt idx="267">
                  <c:v>11.990419534334791</c:v>
                </c:pt>
                <c:pt idx="268">
                  <c:v>11.917844889704307</c:v>
                </c:pt>
                <c:pt idx="269">
                  <c:v>11.845251070899177</c:v>
                </c:pt>
                <c:pt idx="270">
                  <c:v>11.772642779103629</c:v>
                </c:pt>
                <c:pt idx="271">
                  <c:v>11.700024824002698</c:v>
                </c:pt>
                <c:pt idx="272">
                  <c:v>11.627402145723444</c:v>
                </c:pt>
                <c:pt idx="273">
                  <c:v>11.554779837022071</c:v>
                </c:pt>
                <c:pt idx="274">
                  <c:v>11.482163165736871</c:v>
                </c:pt>
                <c:pt idx="275">
                  <c:v>11.409557597525779</c:v>
                </c:pt>
                <c:pt idx="276">
                  <c:v>11.336968818906568</c:v>
                </c:pt>
                <c:pt idx="277">
                  <c:v>11.264402760616168</c:v>
                </c:pt>
                <c:pt idx="278">
                  <c:v>11.19186562130405</c:v>
                </c:pt>
                <c:pt idx="279">
                  <c:v>11.119363891573267</c:v>
                </c:pt>
                <c:pt idx="280">
                  <c:v>11.046904378380248</c:v>
                </c:pt>
                <c:pt idx="281">
                  <c:v>10.974494229802364</c:v>
                </c:pt>
                <c:pt idx="282">
                  <c:v>10.902140960180027</c:v>
                </c:pt>
                <c:pt idx="283">
                  <c:v>10.829852475636613</c:v>
                </c:pt>
                <c:pt idx="284">
                  <c:v>10.757637099976787</c:v>
                </c:pt>
                <c:pt idx="285">
                  <c:v>10.685503600960068</c:v>
                </c:pt>
                <c:pt idx="286">
                  <c:v>10.613461216942444</c:v>
                </c:pt>
                <c:pt idx="287">
                  <c:v>10.541519683874423</c:v>
                </c:pt>
                <c:pt idx="288">
                  <c:v>10.469689262639401</c:v>
                </c:pt>
                <c:pt idx="289">
                  <c:v>10.397980766710475</c:v>
                </c:pt>
                <c:pt idx="290">
                  <c:v>10.326405590098314</c:v>
                </c:pt>
                <c:pt idx="291">
                  <c:v>10.25497573555629</c:v>
                </c:pt>
                <c:pt idx="292">
                  <c:v>10.183703843002144</c:v>
                </c:pt>
                <c:pt idx="293">
                  <c:v>10.112603218107918</c:v>
                </c:pt>
                <c:pt idx="294">
                  <c:v>10.041687861001773</c:v>
                </c:pt>
                <c:pt idx="295">
                  <c:v>9.9709724950166603</c:v>
                </c:pt>
                <c:pt idx="296">
                  <c:v>9.9004725954109958</c:v>
                </c:pt>
                <c:pt idx="297">
                  <c:v>9.8302044179768071</c:v>
                </c:pt>
                <c:pt idx="298">
                  <c:v>9.7601850274394337</c:v>
                </c:pt>
                <c:pt idx="299">
                  <c:v>9.6904323255417104</c:v>
                </c:pt>
                <c:pt idx="300">
                  <c:v>9.6209650786927767</c:v>
                </c:pt>
                <c:pt idx="301">
                  <c:v>9.5518029450489905</c:v>
                </c:pt>
                <c:pt idx="302">
                  <c:v>9.4829665008802344</c:v>
                </c:pt>
                <c:pt idx="303">
                  <c:v>9.4144772660607305</c:v>
                </c:pt>
                <c:pt idx="304">
                  <c:v>9.3463577285079786</c:v>
                </c:pt>
                <c:pt idx="305">
                  <c:v>9.278631367378086</c:v>
                </c:pt>
                <c:pt idx="306">
                  <c:v>9.2113226748089492</c:v>
                </c:pt>
                <c:pt idx="307">
                  <c:v>9.1444571759864459</c:v>
                </c:pt>
                <c:pt idx="308">
                  <c:v>9.07806144729145</c:v>
                </c:pt>
                <c:pt idx="309">
                  <c:v>9.0121631322683236</c:v>
                </c:pt>
                <c:pt idx="310">
                  <c:v>8.9467909551382547</c:v>
                </c:pt>
                <c:pt idx="311">
                  <c:v>8.8819747315637478</c:v>
                </c:pt>
                <c:pt idx="312">
                  <c:v>8.8177453763539564</c:v>
                </c:pt>
                <c:pt idx="313">
                  <c:v>8.7541349077846071</c:v>
                </c:pt>
                <c:pt idx="314">
                  <c:v>8.6911764481913352</c:v>
                </c:pt>
                <c:pt idx="315">
                  <c:v>8.6289042204819211</c:v>
                </c:pt>
                <c:pt idx="316">
                  <c:v>8.5673535402011218</c:v>
                </c:pt>
                <c:pt idx="317">
                  <c:v>8.5065608027723467</c:v>
                </c:pt>
                <c:pt idx="318">
                  <c:v>8.4465634655338562</c:v>
                </c:pt>
                <c:pt idx="319">
                  <c:v>8.3874000241838012</c:v>
                </c:pt>
                <c:pt idx="320">
                  <c:v>8.329109983248685</c:v>
                </c:pt>
                <c:pt idx="321">
                  <c:v>8.2717338201949353</c:v>
                </c:pt>
                <c:pt idx="322">
                  <c:v>8.2153129428134317</c:v>
                </c:pt>
                <c:pt idx="323">
                  <c:v>8.1598896395221079</c:v>
                </c:pt>
                <c:pt idx="324">
                  <c:v>8.1055070222544714</c:v>
                </c:pt>
                <c:pt idx="325">
                  <c:v>8.0522089616304964</c:v>
                </c:pt>
                <c:pt idx="326">
                  <c:v>8.0000400141433659</c:v>
                </c:pt>
                <c:pt idx="327">
                  <c:v>7.9490453411402839</c:v>
                </c:pt>
                <c:pt idx="328">
                  <c:v>7.8992706194287763</c:v>
                </c:pt>
                <c:pt idx="329">
                  <c:v>7.85076194340256</c:v>
                </c:pt>
                <c:pt idx="330">
                  <c:v>7.8035657186520844</c:v>
                </c:pt>
                <c:pt idx="331">
                  <c:v>7.7577285471055113</c:v>
                </c:pt>
                <c:pt idx="332">
                  <c:v>7.7132971038353482</c:v>
                </c:pt>
                <c:pt idx="333">
                  <c:v>7.670318005763793</c:v>
                </c:pt>
                <c:pt idx="334">
                  <c:v>7.6288376726056768</c:v>
                </c:pt>
                <c:pt idx="335">
                  <c:v>7.5889021805004102</c:v>
                </c:pt>
                <c:pt idx="336">
                  <c:v>7.5505571089026802</c:v>
                </c:pt>
                <c:pt idx="337">
                  <c:v>7.5138473814234548</c:v>
                </c:pt>
                <c:pt idx="338">
                  <c:v>7.4788171014374463</c:v>
                </c:pt>
                <c:pt idx="339">
                  <c:v>7.4455093833966863</c:v>
                </c:pt>
                <c:pt idx="340">
                  <c:v>7.4139661809116362</c:v>
                </c:pt>
                <c:pt idx="341">
                  <c:v>7.3842281127766984</c:v>
                </c:pt>
                <c:pt idx="342">
                  <c:v>7.3563342882248079</c:v>
                </c:pt>
                <c:pt idx="343">
                  <c:v>7.3303221327916877</c:v>
                </c:pt>
                <c:pt idx="344">
                  <c:v>7.3062272162521964</c:v>
                </c:pt>
                <c:pt idx="345">
                  <c:v>7.2840830841552098</c:v>
                </c:pt>
                <c:pt idx="346">
                  <c:v>7.2639210945276975</c:v>
                </c:pt>
                <c:pt idx="347">
                  <c:v>7.2457702613397146</c:v>
                </c:pt>
                <c:pt idx="348">
                  <c:v>7.2296571063186281</c:v>
                </c:pt>
                <c:pt idx="349">
                  <c:v>7.2156055206708984</c:v>
                </c:pt>
                <c:pt idx="350">
                  <c:v>7.2036366382123873</c:v>
                </c:pt>
                <c:pt idx="351">
                  <c:v>7.1937687213233623</c:v>
                </c:pt>
                <c:pt idx="352">
                  <c:v>7.1860170610323237</c:v>
                </c:pt>
                <c:pt idx="353">
                  <c:v>7.180393892395017</c:v>
                </c:pt>
                <c:pt idx="354">
                  <c:v>7.176908326173395</c:v>
                </c:pt>
                <c:pt idx="355">
                  <c:v>7.1755662976367951</c:v>
                </c:pt>
                <c:pt idx="356">
                  <c:v>7.1763705331076952</c:v>
                </c:pt>
                <c:pt idx="357">
                  <c:v>7.1793205346609739</c:v>
                </c:pt>
                <c:pt idx="358">
                  <c:v>7.18441258316345</c:v>
                </c:pt>
                <c:pt idx="359">
                  <c:v>7.1916397596142048</c:v>
                </c:pt>
                <c:pt idx="360">
                  <c:v>7.200991984520714</c:v>
                </c:pt>
                <c:pt idx="361">
                  <c:v>7.2124560748265019</c:v>
                </c:pt>
                <c:pt idx="362">
                  <c:v>7.2260158176967799</c:v>
                </c:pt>
                <c:pt idx="363">
                  <c:v>7.2416520602747578</c:v>
                </c:pt>
                <c:pt idx="364">
                  <c:v>7.2593428143457626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502080"/>
        <c:axId val="91503616"/>
      </c:lineChart>
      <c:dateAx>
        <c:axId val="91502080"/>
        <c:scaling>
          <c:orientation val="minMax"/>
        </c:scaling>
        <c:delete val="0"/>
        <c:axPos val="b"/>
        <c:majorGridlines/>
        <c:minorGridlines>
          <c:spPr>
            <a:ln>
              <a:solidFill>
                <a:schemeClr val="accent6">
                  <a:lumMod val="40000"/>
                  <a:lumOff val="60000"/>
                </a:schemeClr>
              </a:solidFill>
            </a:ln>
          </c:spPr>
        </c:minorGridlines>
        <c:numFmt formatCode="d/m;@" sourceLinked="0"/>
        <c:majorTickMark val="out"/>
        <c:minorTickMark val="in"/>
        <c:tickLblPos val="nextTo"/>
        <c:txPr>
          <a:bodyPr/>
          <a:lstStyle/>
          <a:p>
            <a:pPr>
              <a:defRPr sz="1400"/>
            </a:pPr>
            <a:endParaRPr lang="de-DE"/>
          </a:p>
        </c:txPr>
        <c:crossAx val="91503616"/>
        <c:crosses val="autoZero"/>
        <c:auto val="1"/>
        <c:lblOffset val="100"/>
        <c:baseTimeUnit val="days"/>
        <c:majorUnit val="1"/>
        <c:majorTimeUnit val="months"/>
        <c:minorUnit val="1"/>
        <c:minorTimeUnit val="days"/>
      </c:dateAx>
      <c:valAx>
        <c:axId val="91503616"/>
        <c:scaling>
          <c:orientation val="minMax"/>
          <c:max val="24"/>
          <c:min val="0"/>
        </c:scaling>
        <c:delete val="0"/>
        <c:axPos val="l"/>
        <c:majorGridlines>
          <c:spPr>
            <a:ln w="25400">
              <a:solidFill>
                <a:schemeClr val="accent6">
                  <a:lumMod val="75000"/>
                </a:schemeClr>
              </a:solidFill>
            </a:ln>
          </c:spPr>
        </c:majorGridlines>
        <c:minorGridlines>
          <c:spPr>
            <a:ln>
              <a:noFill/>
            </a:ln>
          </c:spPr>
        </c:minorGridlines>
        <c:numFmt formatCode="#,##0" sourceLinked="0"/>
        <c:majorTickMark val="out"/>
        <c:minorTickMark val="in"/>
        <c:tickLblPos val="nextTo"/>
        <c:txPr>
          <a:bodyPr/>
          <a:lstStyle/>
          <a:p>
            <a:pPr>
              <a:defRPr sz="1200"/>
            </a:pPr>
            <a:endParaRPr lang="de-DE"/>
          </a:p>
        </c:txPr>
        <c:crossAx val="91502080"/>
        <c:crosses val="autoZero"/>
        <c:crossBetween val="between"/>
        <c:majorUnit val="2"/>
        <c:minorUnit val="1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de-DE" b="0"/>
              <a:t>Steilheit (°) bei Auf- bzw. Untergang</a:t>
            </a:r>
          </a:p>
        </c:rich>
      </c:tx>
      <c:layout>
        <c:manualLayout>
          <c:xMode val="edge"/>
          <c:yMode val="edge"/>
          <c:x val="0.45818982893143756"/>
          <c:y val="1.335102312837854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2.8148241051289647E-2"/>
          <c:y val="0.14019845481697232"/>
          <c:w val="0.95545910838949066"/>
          <c:h val="0.70757921695774184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0070C0"/>
              </a:solidFill>
              <a:prstDash val="solid"/>
            </a:ln>
          </c:spPr>
          <c:marker>
            <c:symbol val="none"/>
          </c:marker>
          <c:cat>
            <c:numRef>
              <c:f>Berechnung!$Y$45:$Y$409</c:f>
              <c:numCache>
                <c:formatCode>m/d/yyyy</c:formatCode>
                <c:ptCount val="365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</c:numCache>
            </c:numRef>
          </c:cat>
          <c:val>
            <c:numRef>
              <c:f>Berechnung!$AN$45:$AN$409</c:f>
              <c:numCache>
                <c:formatCode>0</c:formatCode>
                <c:ptCount val="365"/>
                <c:pt idx="0">
                  <c:v>27.967203553205096</c:v>
                </c:pt>
                <c:pt idx="1">
                  <c:v>28.033099080893809</c:v>
                </c:pt>
                <c:pt idx="2">
                  <c:v>28.104565611952111</c:v>
                </c:pt>
                <c:pt idx="3">
                  <c:v>28.181439526590712</c:v>
                </c:pt>
                <c:pt idx="4">
                  <c:v>28.263546823720382</c:v>
                </c:pt>
                <c:pt idx="5">
                  <c:v>28.35070396142974</c:v>
                </c:pt>
                <c:pt idx="6">
                  <c:v>28.442718718583379</c:v>
                </c:pt>
                <c:pt idx="7">
                  <c:v>28.53939106970353</c:v>
                </c:pt>
                <c:pt idx="8">
                  <c:v>28.640514065590686</c:v>
                </c:pt>
                <c:pt idx="9">
                  <c:v>28.745874712526195</c:v>
                </c:pt>
                <c:pt idx="10">
                  <c:v>28.855254843364847</c:v>
                </c:pt>
                <c:pt idx="11">
                  <c:v>28.968431974354377</c:v>
                </c:pt>
                <c:pt idx="12">
                  <c:v>29.085180142095272</c:v>
                </c:pt>
                <c:pt idx="13">
                  <c:v>29.205270715662227</c:v>
                </c:pt>
                <c:pt idx="14">
                  <c:v>29.328473179536456</c:v>
                </c:pt>
                <c:pt idx="15">
                  <c:v>29.454555883627823</c:v>
                </c:pt>
                <c:pt idx="16">
                  <c:v>29.583286757292349</c:v>
                </c:pt>
                <c:pt idx="17">
                  <c:v>29.714433984856434</c:v>
                </c:pt>
                <c:pt idx="18">
                  <c:v>29.847766640742023</c:v>
                </c:pt>
                <c:pt idx="19">
                  <c:v>29.983055282835554</c:v>
                </c:pt>
                <c:pt idx="20">
                  <c:v>30.120072503254558</c:v>
                </c:pt>
                <c:pt idx="21">
                  <c:v>30.258593436134518</c:v>
                </c:pt>
                <c:pt idx="22">
                  <c:v>30.398396222483445</c:v>
                </c:pt>
                <c:pt idx="23">
                  <c:v>30.539262432529856</c:v>
                </c:pt>
                <c:pt idx="24">
                  <c:v>30.680977446322842</c:v>
                </c:pt>
                <c:pt idx="25">
                  <c:v>30.823330793630127</c:v>
                </c:pt>
                <c:pt idx="26">
                  <c:v>30.966116454423933</c:v>
                </c:pt>
                <c:pt idx="27">
                  <c:v>31.109133121446455</c:v>
                </c:pt>
                <c:pt idx="28">
                  <c:v>31.252184426509665</c:v>
                </c:pt>
                <c:pt idx="29">
                  <c:v>31.395079132311025</c:v>
                </c:pt>
                <c:pt idx="30">
                  <c:v>31.537631291640079</c:v>
                </c:pt>
                <c:pt idx="31">
                  <c:v>31.679660375914796</c:v>
                </c:pt>
                <c:pt idx="32">
                  <c:v>31.820991375023212</c:v>
                </c:pt>
                <c:pt idx="33">
                  <c:v>31.961454870459079</c:v>
                </c:pt>
                <c:pt idx="34">
                  <c:v>32.100887083733511</c:v>
                </c:pt>
                <c:pt idx="35">
                  <c:v>32.239129902018909</c:v>
                </c:pt>
                <c:pt idx="36">
                  <c:v>32.376030882942622</c:v>
                </c:pt>
                <c:pt idx="37">
                  <c:v>32.511443240394769</c:v>
                </c:pt>
                <c:pt idx="38">
                  <c:v>32.64522581315321</c:v>
                </c:pt>
                <c:pt idx="39">
                  <c:v>32.777243018058051</c:v>
                </c:pt>
                <c:pt idx="40">
                  <c:v>32.907364789392027</c:v>
                </c:pt>
                <c:pt idx="41">
                  <c:v>33.035466506042866</c:v>
                </c:pt>
                <c:pt idx="42">
                  <c:v>33.161428907939751</c:v>
                </c:pt>
                <c:pt idx="43">
                  <c:v>33.285138003171426</c:v>
                </c:pt>
                <c:pt idx="44">
                  <c:v>33.406484967107602</c:v>
                </c:pt>
                <c:pt idx="45">
                  <c:v>33.52536603476036</c:v>
                </c:pt>
                <c:pt idx="46">
                  <c:v>33.641682387538111</c:v>
                </c:pt>
                <c:pt idx="47">
                  <c:v>33.755340035462588</c:v>
                </c:pt>
                <c:pt idx="48">
                  <c:v>33.86624969583977</c:v>
                </c:pt>
                <c:pt idx="49">
                  <c:v>33.974326669298314</c:v>
                </c:pt>
                <c:pt idx="50">
                  <c:v>34.079490714035835</c:v>
                </c:pt>
                <c:pt idx="51">
                  <c:v>34.181665919041976</c:v>
                </c:pt>
                <c:pt idx="52">
                  <c:v>34.280780577001288</c:v>
                </c:pt>
                <c:pt idx="53">
                  <c:v>34.376767057514563</c:v>
                </c:pt>
                <c:pt idx="54">
                  <c:v>34.469561681218288</c:v>
                </c:pt>
                <c:pt idx="55">
                  <c:v>34.559104595325323</c:v>
                </c:pt>
                <c:pt idx="56">
                  <c:v>34.645339651057853</c:v>
                </c:pt>
                <c:pt idx="57">
                  <c:v>34.728214283394387</c:v>
                </c:pt>
                <c:pt idx="58">
                  <c:v>34.807679393507549</c:v>
                </c:pt>
                <c:pt idx="59">
                  <c:v>34.883689234227056</c:v>
                </c:pt>
                <c:pt idx="60">
                  <c:v>34.95620129882353</c:v>
                </c:pt>
                <c:pt idx="61">
                  <c:v>35.025176213373122</c:v>
                </c:pt>
                <c:pt idx="62">
                  <c:v>35.090577632929993</c:v>
                </c:pt>
                <c:pt idx="63">
                  <c:v>35.152372141703758</c:v>
                </c:pt>
                <c:pt idx="64">
                  <c:v>35.210529157411514</c:v>
                </c:pt>
                <c:pt idx="65">
                  <c:v>35.265020839949372</c:v>
                </c:pt>
                <c:pt idx="66">
                  <c:v>35.315822004505485</c:v>
                </c:pt>
                <c:pt idx="67">
                  <c:v>35.362910039216352</c:v>
                </c:pt>
                <c:pt idx="68">
                  <c:v>35.406264827449839</c:v>
                </c:pt>
                <c:pt idx="69">
                  <c:v>35.445868674781352</c:v>
                </c:pt>
                <c:pt idx="70">
                  <c:v>35.481706240715248</c:v>
                </c:pt>
                <c:pt idx="71">
                  <c:v>35.513764475189866</c:v>
                </c:pt>
                <c:pt idx="72">
                  <c:v>35.542032559892903</c:v>
                </c:pt>
                <c:pt idx="73">
                  <c:v>35.566501854403164</c:v>
                </c:pt>
                <c:pt idx="74">
                  <c:v>35.587165847165281</c:v>
                </c:pt>
                <c:pt idx="75">
                  <c:v>35.604020111295917</c:v>
                </c:pt>
                <c:pt idx="76">
                  <c:v>35.617062265211963</c:v>
                </c:pt>
                <c:pt idx="77">
                  <c:v>35.626291938065144</c:v>
                </c:pt>
                <c:pt idx="78">
                  <c:v>35.63171073996125</c:v>
                </c:pt>
                <c:pt idx="79">
                  <c:v>35.633322236936863</c:v>
                </c:pt>
                <c:pt idx="80">
                  <c:v>35.631131930661773</c:v>
                </c:pt>
                <c:pt idx="81">
                  <c:v>35.625147242830423</c:v>
                </c:pt>
                <c:pt idx="82">
                  <c:v>35.615377504202272</c:v>
                </c:pt>
                <c:pt idx="83">
                  <c:v>35.601833948246203</c:v>
                </c:pt>
                <c:pt idx="84">
                  <c:v>35.584529709340842</c:v>
                </c:pt>
                <c:pt idx="85">
                  <c:v>35.563479825478659</c:v>
                </c:pt>
                <c:pt idx="86">
                  <c:v>35.538701245417819</c:v>
                </c:pt>
                <c:pt idx="87">
                  <c:v>35.510212840221826</c:v>
                </c:pt>
                <c:pt idx="88">
                  <c:v>35.478035419122719</c:v>
                </c:pt>
                <c:pt idx="89">
                  <c:v>35.442191749639115</c:v>
                </c:pt>
                <c:pt idx="90">
                  <c:v>35.40270658187535</c:v>
                </c:pt>
                <c:pt idx="91">
                  <c:v>35.35960667692278</c:v>
                </c:pt>
                <c:pt idx="92">
                  <c:v>35.312920839278043</c:v>
                </c:pt>
                <c:pt idx="93">
                  <c:v>35.262679953186947</c:v>
                </c:pt>
                <c:pt idx="94">
                  <c:v>35.208917022814916</c:v>
                </c:pt>
                <c:pt idx="95">
                  <c:v>35.15166721613727</c:v>
                </c:pt>
                <c:pt idx="96">
                  <c:v>35.090967912433271</c:v>
                </c:pt>
                <c:pt idx="97">
                  <c:v>35.026858753258487</c:v>
                </c:pt>
                <c:pt idx="98">
                  <c:v>34.959381696758541</c:v>
                </c:pt>
                <c:pt idx="99">
                  <c:v>34.888581075175786</c:v>
                </c:pt>
                <c:pt idx="100">
                  <c:v>34.81450365538695</c:v>
                </c:pt>
                <c:pt idx="101">
                  <c:v>34.737198702295458</c:v>
                </c:pt>
                <c:pt idx="102">
                  <c:v>34.656718044886262</c:v>
                </c:pt>
                <c:pt idx="103">
                  <c:v>34.573116144733802</c:v>
                </c:pt>
                <c:pt idx="104">
                  <c:v>34.486450166735111</c:v>
                </c:pt>
                <c:pt idx="105">
                  <c:v>34.396780051819626</c:v>
                </c:pt>
                <c:pt idx="106">
                  <c:v>34.30416859136561</c:v>
                </c:pt>
                <c:pt idx="107">
                  <c:v>34.208681503029368</c:v>
                </c:pt>
                <c:pt idx="108">
                  <c:v>34.110387507668307</c:v>
                </c:pt>
                <c:pt idx="109">
                  <c:v>34.009358407011874</c:v>
                </c:pt>
                <c:pt idx="110">
                  <c:v>33.905669161705468</c:v>
                </c:pt>
                <c:pt idx="111">
                  <c:v>33.799397969322044</c:v>
                </c:pt>
                <c:pt idx="112">
                  <c:v>33.690626341903588</c:v>
                </c:pt>
                <c:pt idx="113">
                  <c:v>33.579439182560641</c:v>
                </c:pt>
                <c:pt idx="114">
                  <c:v>33.465924860621961</c:v>
                </c:pt>
                <c:pt idx="115">
                  <c:v>33.350175284789238</c:v>
                </c:pt>
                <c:pt idx="116">
                  <c:v>33.232285973712322</c:v>
                </c:pt>
                <c:pt idx="117">
                  <c:v>33.112356123360293</c:v>
                </c:pt>
                <c:pt idx="118">
                  <c:v>32.990488670521898</c:v>
                </c:pt>
                <c:pt idx="119">
                  <c:v>32.866790351726003</c:v>
                </c:pt>
                <c:pt idx="120">
                  <c:v>32.741371756829473</c:v>
                </c:pt>
                <c:pt idx="121">
                  <c:v>32.614347376476047</c:v>
                </c:pt>
                <c:pt idx="122">
                  <c:v>32.485835642585528</c:v>
                </c:pt>
                <c:pt idx="123">
                  <c:v>32.355958960989582</c:v>
                </c:pt>
                <c:pt idx="124">
                  <c:v>32.224843735287592</c:v>
                </c:pt>
                <c:pt idx="125">
                  <c:v>32.092620380954997</c:v>
                </c:pt>
                <c:pt idx="126">
                  <c:v>31.959423328698055</c:v>
                </c:pt>
                <c:pt idx="127">
                  <c:v>31.825391016012723</c:v>
                </c:pt>
                <c:pt idx="128">
                  <c:v>31.690665865873953</c:v>
                </c:pt>
                <c:pt idx="129">
                  <c:v>31.555394251453976</c:v>
                </c:pt>
                <c:pt idx="130">
                  <c:v>31.419726445747393</c:v>
                </c:pt>
                <c:pt idx="131">
                  <c:v>31.283816554966204</c:v>
                </c:pt>
                <c:pt idx="132">
                  <c:v>31.147822434561963</c:v>
                </c:pt>
                <c:pt idx="133">
                  <c:v>31.01190558673558</c:v>
                </c:pt>
                <c:pt idx="134">
                  <c:v>30.876231038309655</c:v>
                </c:pt>
                <c:pt idx="135">
                  <c:v>30.74096719786461</c:v>
                </c:pt>
                <c:pt idx="136">
                  <c:v>30.606285691080434</c:v>
                </c:pt>
                <c:pt idx="137">
                  <c:v>30.472361173281183</c:v>
                </c:pt>
                <c:pt idx="138">
                  <c:v>30.339371118252</c:v>
                </c:pt>
                <c:pt idx="139">
                  <c:v>30.207495582488306</c:v>
                </c:pt>
                <c:pt idx="140">
                  <c:v>30.076916944147047</c:v>
                </c:pt>
                <c:pt idx="141">
                  <c:v>29.947819616099896</c:v>
                </c:pt>
                <c:pt idx="142">
                  <c:v>29.820389732640404</c:v>
                </c:pt>
                <c:pt idx="143">
                  <c:v>29.694814809571263</c:v>
                </c:pt>
                <c:pt idx="144">
                  <c:v>29.571283377594554</c:v>
                </c:pt>
                <c:pt idx="145">
                  <c:v>29.449984589147686</c:v>
                </c:pt>
                <c:pt idx="146">
                  <c:v>29.331107799069525</c:v>
                </c:pt>
                <c:pt idx="147">
                  <c:v>29.2148421197445</c:v>
                </c:pt>
                <c:pt idx="148">
                  <c:v>29.101375951655964</c:v>
                </c:pt>
                <c:pt idx="149">
                  <c:v>28.990896490580884</c:v>
                </c:pt>
                <c:pt idx="150">
                  <c:v>28.883589212974503</c:v>
                </c:pt>
                <c:pt idx="151">
                  <c:v>28.779637341421044</c:v>
                </c:pt>
                <c:pt idx="152">
                  <c:v>28.67922129236246</c:v>
                </c:pt>
                <c:pt idx="153">
                  <c:v>28.582518108654416</c:v>
                </c:pt>
                <c:pt idx="154">
                  <c:v>28.489700879834945</c:v>
                </c:pt>
                <c:pt idx="155">
                  <c:v>28.400938153316428</c:v>
                </c:pt>
                <c:pt idx="156">
                  <c:v>28.316393340023183</c:v>
                </c:pt>
                <c:pt idx="157">
                  <c:v>28.236224118284834</c:v>
                </c:pt>
                <c:pt idx="158">
                  <c:v>28.160581840054665</c:v>
                </c:pt>
                <c:pt idx="159">
                  <c:v>28.089610943743612</c:v>
                </c:pt>
                <c:pt idx="160">
                  <c:v>28.023448378139051</c:v>
                </c:pt>
                <c:pt idx="161">
                  <c:v>27.962223042004219</c:v>
                </c:pt>
                <c:pt idx="162">
                  <c:v>27.906055244025225</c:v>
                </c:pt>
                <c:pt idx="163">
                  <c:v>27.855056187780775</c:v>
                </c:pt>
                <c:pt idx="164">
                  <c:v>27.809327486352682</c:v>
                </c:pt>
                <c:pt idx="165">
                  <c:v>27.768960711068718</c:v>
                </c:pt>
                <c:pt idx="166">
                  <c:v>27.73403697867257</c:v>
                </c:pt>
                <c:pt idx="167">
                  <c:v>27.70462658094927</c:v>
                </c:pt>
                <c:pt idx="168">
                  <c:v>27.680788660499452</c:v>
                </c:pt>
                <c:pt idx="169">
                  <c:v>27.662570935956769</c:v>
                </c:pt>
                <c:pt idx="170">
                  <c:v>27.650009479484584</c:v>
                </c:pt>
                <c:pt idx="171">
                  <c:v>27.64312854887843</c:v>
                </c:pt>
                <c:pt idx="172">
                  <c:v>27.641940476047328</c:v>
                </c:pt>
                <c:pt idx="173">
                  <c:v>27.64644561306044</c:v>
                </c:pt>
                <c:pt idx="174">
                  <c:v>27.656632336336209</c:v>
                </c:pt>
                <c:pt idx="175">
                  <c:v>27.672477108931005</c:v>
                </c:pt>
                <c:pt idx="176">
                  <c:v>27.693944600263805</c:v>
                </c:pt>
                <c:pt idx="177">
                  <c:v>27.720987862006968</c:v>
                </c:pt>
                <c:pt idx="178">
                  <c:v>27.75354855828915</c:v>
                </c:pt>
                <c:pt idx="179">
                  <c:v>27.791557247808083</c:v>
                </c:pt>
                <c:pt idx="180">
                  <c:v>27.834933714946519</c:v>
                </c:pt>
                <c:pt idx="181">
                  <c:v>27.883587346533169</c:v>
                </c:pt>
                <c:pt idx="182">
                  <c:v>27.937417550498537</c:v>
                </c:pt>
                <c:pt idx="183">
                  <c:v>27.996314212349176</c:v>
                </c:pt>
                <c:pt idx="184">
                  <c:v>28.060158185125211</c:v>
                </c:pt>
                <c:pt idx="185">
                  <c:v>28.128821808318492</c:v>
                </c:pt>
                <c:pt idx="186">
                  <c:v>28.202169451111171</c:v>
                </c:pt>
                <c:pt idx="187">
                  <c:v>28.280058075245826</c:v>
                </c:pt>
                <c:pt idx="188">
                  <c:v>28.362337812855767</c:v>
                </c:pt>
                <c:pt idx="189">
                  <c:v>28.448852554662935</c:v>
                </c:pt>
                <c:pt idx="190">
                  <c:v>28.53944054408591</c:v>
                </c:pt>
                <c:pt idx="191">
                  <c:v>28.633934972985831</c:v>
                </c:pt>
                <c:pt idx="192">
                  <c:v>28.732164575006301</c:v>
                </c:pt>
                <c:pt idx="193">
                  <c:v>28.833954212728152</c:v>
                </c:pt>
                <c:pt idx="194">
                  <c:v>28.939125455153142</c:v>
                </c:pt>
                <c:pt idx="195">
                  <c:v>29.047497142345694</c:v>
                </c:pt>
                <c:pt idx="196">
                  <c:v>29.158885934391829</c:v>
                </c:pt>
                <c:pt idx="197">
                  <c:v>29.273106842171714</c:v>
                </c:pt>
                <c:pt idx="198">
                  <c:v>29.389973737782682</c:v>
                </c:pt>
                <c:pt idx="199">
                  <c:v>29.509299842785463</c:v>
                </c:pt>
                <c:pt idx="200">
                  <c:v>29.630898192775081</c:v>
                </c:pt>
                <c:pt idx="201">
                  <c:v>29.754582077093431</c:v>
                </c:pt>
                <c:pt idx="202">
                  <c:v>29.880165452801098</c:v>
                </c:pt>
                <c:pt idx="203">
                  <c:v>30.007463332307765</c:v>
                </c:pt>
                <c:pt idx="204">
                  <c:v>30.136292144321995</c:v>
                </c:pt>
                <c:pt idx="205">
                  <c:v>30.266470068021242</c:v>
                </c:pt>
                <c:pt idx="206">
                  <c:v>30.397817340559609</c:v>
                </c:pt>
                <c:pt idx="207">
                  <c:v>30.53015653822531</c:v>
                </c:pt>
                <c:pt idx="208">
                  <c:v>30.66331283173086</c:v>
                </c:pt>
                <c:pt idx="209">
                  <c:v>30.797114216267921</c:v>
                </c:pt>
                <c:pt idx="210">
                  <c:v>30.931391717085805</c:v>
                </c:pt>
                <c:pt idx="211">
                  <c:v>31.065979571459398</c:v>
                </c:pt>
                <c:pt idx="212">
                  <c:v>31.200715387999118</c:v>
                </c:pt>
                <c:pt idx="213">
                  <c:v>31.335440284324996</c:v>
                </c:pt>
                <c:pt idx="214">
                  <c:v>31.46999900417908</c:v>
                </c:pt>
                <c:pt idx="215">
                  <c:v>31.604240015088134</c:v>
                </c:pt>
                <c:pt idx="216">
                  <c:v>31.738015587711715</c:v>
                </c:pt>
                <c:pt idx="217">
                  <c:v>31.871181858022883</c:v>
                </c:pt>
                <c:pt idx="218">
                  <c:v>32.003598873469286</c:v>
                </c:pt>
                <c:pt idx="219">
                  <c:v>32.135130624253755</c:v>
                </c:pt>
                <c:pt idx="220">
                  <c:v>32.265645060857203</c:v>
                </c:pt>
                <c:pt idx="221">
                  <c:v>32.395014098903246</c:v>
                </c:pt>
                <c:pt idx="222">
                  <c:v>32.523113612434763</c:v>
                </c:pt>
                <c:pt idx="223">
                  <c:v>32.649823416639101</c:v>
                </c:pt>
                <c:pt idx="224">
                  <c:v>32.77502724102132</c:v>
                </c:pt>
                <c:pt idx="225">
                  <c:v>32.898612693984546</c:v>
                </c:pt>
                <c:pt idx="226">
                  <c:v>33.020471219734375</c:v>
                </c:pt>
                <c:pt idx="227">
                  <c:v>33.140498048380763</c:v>
                </c:pt>
                <c:pt idx="228">
                  <c:v>33.258592140066192</c:v>
                </c:pt>
                <c:pt idx="229">
                  <c:v>33.374656123904344</c:v>
                </c:pt>
                <c:pt idx="230">
                  <c:v>33.488596232469014</c:v>
                </c:pt>
                <c:pt idx="231">
                  <c:v>33.60032223252891</c:v>
                </c:pt>
                <c:pt idx="232">
                  <c:v>33.709747352680857</c:v>
                </c:pt>
                <c:pt idx="233">
                  <c:v>33.81678820849195</c:v>
                </c:pt>
                <c:pt idx="234">
                  <c:v>33.921364725720437</c:v>
                </c:pt>
                <c:pt idx="235">
                  <c:v>34.023400062145825</c:v>
                </c:pt>
                <c:pt idx="236">
                  <c:v>34.122820528501393</c:v>
                </c:pt>
                <c:pt idx="237">
                  <c:v>34.219555508965939</c:v>
                </c:pt>
                <c:pt idx="238">
                  <c:v>34.313537381637964</c:v>
                </c:pt>
                <c:pt idx="239">
                  <c:v>34.404701439382897</c:v>
                </c:pt>
                <c:pt idx="240">
                  <c:v>34.492985811413689</c:v>
                </c:pt>
                <c:pt idx="241">
                  <c:v>34.578331385936366</c:v>
                </c:pt>
                <c:pt idx="242">
                  <c:v>34.660681734165429</c:v>
                </c:pt>
                <c:pt idx="243">
                  <c:v>34.73998303598902</c:v>
                </c:pt>
                <c:pt idx="244">
                  <c:v>34.816184007540386</c:v>
                </c:pt>
                <c:pt idx="245">
                  <c:v>34.889235830910629</c:v>
                </c:pt>
                <c:pt idx="246">
                  <c:v>34.959092086217943</c:v>
                </c:pt>
                <c:pt idx="247">
                  <c:v>35.025708686230139</c:v>
                </c:pt>
                <c:pt idx="248">
                  <c:v>35.089043813720018</c:v>
                </c:pt>
                <c:pt idx="249">
                  <c:v>35.149057861718532</c:v>
                </c:pt>
                <c:pt idx="250">
                  <c:v>35.20571337681573</c:v>
                </c:pt>
                <c:pt idx="251">
                  <c:v>35.258975005647336</c:v>
                </c:pt>
                <c:pt idx="252">
                  <c:v>35.308809444692926</c:v>
                </c:pt>
                <c:pt idx="253">
                  <c:v>35.355185393501294</c:v>
                </c:pt>
                <c:pt idx="254">
                  <c:v>35.398073511449276</c:v>
                </c:pt>
                <c:pt idx="255">
                  <c:v>35.437446378131668</c:v>
                </c:pt>
                <c:pt idx="256">
                  <c:v>35.47327845747278</c:v>
                </c:pt>
                <c:pt idx="257">
                  <c:v>35.505546065642761</c:v>
                </c:pt>
                <c:pt idx="258">
                  <c:v>35.534227342856816</c:v>
                </c:pt>
                <c:pt idx="259">
                  <c:v>35.55930222912918</c:v>
                </c:pt>
                <c:pt idx="260">
                  <c:v>35.580752444049828</c:v>
                </c:pt>
                <c:pt idx="261">
                  <c:v>35.59856147064729</c:v>
                </c:pt>
                <c:pt idx="262">
                  <c:v>35.612714543397303</c:v>
                </c:pt>
                <c:pt idx="263">
                  <c:v>35.623198640433891</c:v>
                </c:pt>
                <c:pt idx="264">
                  <c:v>35.630002480016223</c:v>
                </c:pt>
                <c:pt idx="265">
                  <c:v>35.633116521301844</c:v>
                </c:pt>
                <c:pt idx="266">
                  <c:v>35.63253296947439</c:v>
                </c:pt>
                <c:pt idx="267">
                  <c:v>35.628245785271083</c:v>
                </c:pt>
                <c:pt idx="268">
                  <c:v>35.620250698952866</c:v>
                </c:pt>
                <c:pt idx="269">
                  <c:v>35.608545228757464</c:v>
                </c:pt>
                <c:pt idx="270">
                  <c:v>35.593128703872686</c:v>
                </c:pt>
                <c:pt idx="271">
                  <c:v>35.57400229196432</c:v>
                </c:pt>
                <c:pt idx="272">
                  <c:v>35.551169031289611</c:v>
                </c:pt>
                <c:pt idx="273">
                  <c:v>35.524633867423454</c:v>
                </c:pt>
                <c:pt idx="274">
                  <c:v>35.494403694620232</c:v>
                </c:pt>
                <c:pt idx="275">
                  <c:v>35.460487401829113</c:v>
                </c:pt>
                <c:pt idx="276">
                  <c:v>35.422895923375357</c:v>
                </c:pt>
                <c:pt idx="277">
                  <c:v>35.381642294313359</c:v>
                </c:pt>
                <c:pt idx="278">
                  <c:v>35.336741710450049</c:v>
                </c:pt>
                <c:pt idx="279">
                  <c:v>35.288211593029004</c:v>
                </c:pt>
                <c:pt idx="280">
                  <c:v>35.236071658055685</c:v>
                </c:pt>
                <c:pt idx="281">
                  <c:v>35.180343990234</c:v>
                </c:pt>
                <c:pt idx="282">
                  <c:v>35.121053121471626</c:v>
                </c:pt>
                <c:pt idx="283">
                  <c:v>35.058226113898399</c:v>
                </c:pt>
                <c:pt idx="284">
                  <c:v>34.991892647325969</c:v>
                </c:pt>
                <c:pt idx="285">
                  <c:v>34.922085111060497</c:v>
                </c:pt>
                <c:pt idx="286">
                  <c:v>34.848838699960417</c:v>
                </c:pt>
                <c:pt idx="287">
                  <c:v>34.772191514610142</c:v>
                </c:pt>
                <c:pt idx="288">
                  <c:v>34.692184665457191</c:v>
                </c:pt>
                <c:pt idx="289">
                  <c:v>34.60886238073418</c:v>
                </c:pt>
                <c:pt idx="290">
                  <c:v>34.522272117958195</c:v>
                </c:pt>
                <c:pt idx="291">
                  <c:v>34.432464678769492</c:v>
                </c:pt>
                <c:pt idx="292">
                  <c:v>34.339494326836267</c:v>
                </c:pt>
                <c:pt idx="293">
                  <c:v>34.243418908515991</c:v>
                </c:pt>
                <c:pt idx="294">
                  <c:v>34.144299975922394</c:v>
                </c:pt>
                <c:pt idx="295">
                  <c:v>34.042202912004122</c:v>
                </c:pt>
                <c:pt idx="296">
                  <c:v>33.937197057193288</c:v>
                </c:pt>
                <c:pt idx="297">
                  <c:v>33.829355837131594</c:v>
                </c:pt>
                <c:pt idx="298">
                  <c:v>33.718756890927089</c:v>
                </c:pt>
                <c:pt idx="299">
                  <c:v>33.605482199336635</c:v>
                </c:pt>
                <c:pt idx="300">
                  <c:v>33.4896182122068</c:v>
                </c:pt>
                <c:pt idx="301">
                  <c:v>33.371255974440928</c:v>
                </c:pt>
                <c:pt idx="302">
                  <c:v>33.250491249690533</c:v>
                </c:pt>
                <c:pt idx="303">
                  <c:v>33.127424640896194</c:v>
                </c:pt>
                <c:pt idx="304">
                  <c:v>33.002161706727911</c:v>
                </c:pt>
                <c:pt idx="305">
                  <c:v>32.87481307289503</c:v>
                </c:pt>
                <c:pt idx="306">
                  <c:v>32.745494537214562</c:v>
                </c:pt>
                <c:pt idx="307">
                  <c:v>32.614327167242863</c:v>
                </c:pt>
                <c:pt idx="308">
                  <c:v>32.481437389190212</c:v>
                </c:pt>
                <c:pt idx="309">
                  <c:v>32.346957066751301</c:v>
                </c:pt>
                <c:pt idx="310">
                  <c:v>32.211023568398858</c:v>
                </c:pt>
                <c:pt idx="311">
                  <c:v>32.073779821601903</c:v>
                </c:pt>
                <c:pt idx="312">
                  <c:v>31.935374352347516</c:v>
                </c:pt>
                <c:pt idx="313">
                  <c:v>31.795961308265635</c:v>
                </c:pt>
                <c:pt idx="314">
                  <c:v>31.655700463582331</c:v>
                </c:pt>
                <c:pt idx="315">
                  <c:v>31.514757204059958</c:v>
                </c:pt>
                <c:pt idx="316">
                  <c:v>31.373302490024987</c:v>
                </c:pt>
                <c:pt idx="317">
                  <c:v>31.231512795537409</c:v>
                </c:pt>
                <c:pt idx="318">
                  <c:v>31.089570021723194</c:v>
                </c:pt>
                <c:pt idx="319">
                  <c:v>30.947661382275037</c:v>
                </c:pt>
                <c:pt idx="320">
                  <c:v>30.805979259129526</c:v>
                </c:pt>
                <c:pt idx="321">
                  <c:v>30.664721026354393</c:v>
                </c:pt>
                <c:pt idx="322">
                  <c:v>30.52408884033122</c:v>
                </c:pt>
                <c:pt idx="323">
                  <c:v>30.384289394397463</c:v>
                </c:pt>
                <c:pt idx="324">
                  <c:v>30.245533636224799</c:v>
                </c:pt>
                <c:pt idx="325">
                  <c:v>30.108036446357012</c:v>
                </c:pt>
                <c:pt idx="326">
                  <c:v>29.972016276516108</c:v>
                </c:pt>
                <c:pt idx="327">
                  <c:v>29.837694746511019</c:v>
                </c:pt>
                <c:pt idx="328">
                  <c:v>29.705296198853368</c:v>
                </c:pt>
                <c:pt idx="329">
                  <c:v>29.575047210498134</c:v>
                </c:pt>
                <c:pt idx="330">
                  <c:v>29.447176061487983</c:v>
                </c:pt>
                <c:pt idx="331">
                  <c:v>29.32191216068659</c:v>
                </c:pt>
                <c:pt idx="332">
                  <c:v>29.199485429238592</c:v>
                </c:pt>
                <c:pt idx="333">
                  <c:v>29.080125642888923</c:v>
                </c:pt>
                <c:pt idx="334">
                  <c:v>28.964061734830814</c:v>
                </c:pt>
                <c:pt idx="335">
                  <c:v>28.851521061322362</c:v>
                </c:pt>
                <c:pt idx="336">
                  <c:v>28.742728632911998</c:v>
                </c:pt>
                <c:pt idx="337">
                  <c:v>28.637906314734145</c:v>
                </c:pt>
                <c:pt idx="338">
                  <c:v>28.537271999968954</c:v>
                </c:pt>
                <c:pt idx="339">
                  <c:v>28.441038761192342</c:v>
                </c:pt>
                <c:pt idx="340">
                  <c:v>28.349413984962975</c:v>
                </c:pt>
                <c:pt idx="341">
                  <c:v>28.262598495585728</c:v>
                </c:pt>
                <c:pt idx="342">
                  <c:v>28.180785674543245</c:v>
                </c:pt>
                <c:pt idx="343">
                  <c:v>28.104160582582733</c:v>
                </c:pt>
                <c:pt idx="344">
                  <c:v>28.032899091865911</c:v>
                </c:pt>
                <c:pt idx="345">
                  <c:v>27.96716703592524</c:v>
                </c:pt>
                <c:pt idx="346">
                  <c:v>27.907119385399966</c:v>
                </c:pt>
                <c:pt idx="347">
                  <c:v>27.852899457641243</c:v>
                </c:pt>
                <c:pt idx="348">
                  <c:v>27.80463816826418</c:v>
                </c:pt>
                <c:pt idx="349">
                  <c:v>27.762453332578851</c:v>
                </c:pt>
                <c:pt idx="350">
                  <c:v>27.726449024545591</c:v>
                </c:pt>
                <c:pt idx="351">
                  <c:v>27.696715000471933</c:v>
                </c:pt>
                <c:pt idx="352">
                  <c:v>27.673326194101893</c:v>
                </c:pt>
                <c:pt idx="353">
                  <c:v>27.656342289047267</c:v>
                </c:pt>
                <c:pt idx="354">
                  <c:v>27.645807373689188</c:v>
                </c:pt>
                <c:pt idx="355">
                  <c:v>27.641749682746703</c:v>
                </c:pt>
                <c:pt idx="356">
                  <c:v>27.644181428689802</c:v>
                </c:pt>
                <c:pt idx="357">
                  <c:v>27.653098725083602</c:v>
                </c:pt>
                <c:pt idx="358">
                  <c:v>27.668481602816108</c:v>
                </c:pt>
                <c:pt idx="359">
                  <c:v>27.690294119004882</c:v>
                </c:pt>
                <c:pt idx="360">
                  <c:v>27.718484557227196</c:v>
                </c:pt>
                <c:pt idx="361">
                  <c:v>27.752985716596545</c:v>
                </c:pt>
                <c:pt idx="362">
                  <c:v>27.793715286141612</c:v>
                </c:pt>
                <c:pt idx="363">
                  <c:v>27.840576299954716</c:v>
                </c:pt>
                <c:pt idx="364">
                  <c:v>27.893457667683311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513600"/>
        <c:axId val="91515136"/>
      </c:lineChart>
      <c:dateAx>
        <c:axId val="91513600"/>
        <c:scaling>
          <c:orientation val="minMax"/>
        </c:scaling>
        <c:delete val="0"/>
        <c:axPos val="b"/>
        <c:majorGridlines/>
        <c:minorGridlines>
          <c:spPr>
            <a:ln>
              <a:solidFill>
                <a:schemeClr val="accent6">
                  <a:lumMod val="40000"/>
                  <a:lumOff val="60000"/>
                </a:schemeClr>
              </a:solidFill>
            </a:ln>
          </c:spPr>
        </c:minorGridlines>
        <c:numFmt formatCode="d/m;@" sourceLinked="0"/>
        <c:majorTickMark val="out"/>
        <c:minorTickMark val="in"/>
        <c:tickLblPos val="nextTo"/>
        <c:txPr>
          <a:bodyPr/>
          <a:lstStyle/>
          <a:p>
            <a:pPr>
              <a:defRPr sz="1400"/>
            </a:pPr>
            <a:endParaRPr lang="de-DE"/>
          </a:p>
        </c:txPr>
        <c:crossAx val="91515136"/>
        <c:crosses val="autoZero"/>
        <c:auto val="1"/>
        <c:lblOffset val="100"/>
        <c:baseTimeUnit val="days"/>
        <c:majorUnit val="1"/>
        <c:majorTimeUnit val="months"/>
        <c:minorUnit val="1"/>
        <c:minorTimeUnit val="days"/>
      </c:dateAx>
      <c:valAx>
        <c:axId val="91515136"/>
        <c:scaling>
          <c:orientation val="minMax"/>
          <c:max val="90"/>
          <c:min val="0"/>
        </c:scaling>
        <c:delete val="0"/>
        <c:axPos val="l"/>
        <c:majorGridlines>
          <c:spPr>
            <a:ln w="25400">
              <a:solidFill>
                <a:schemeClr val="accent6">
                  <a:lumMod val="75000"/>
                </a:schemeClr>
              </a:solidFill>
            </a:ln>
          </c:spPr>
        </c:majorGridlines>
        <c:minorGridlines>
          <c:spPr>
            <a:ln>
              <a:noFill/>
            </a:ln>
          </c:spPr>
        </c:minorGridlines>
        <c:numFmt formatCode="#,##0" sourceLinked="0"/>
        <c:majorTickMark val="out"/>
        <c:minorTickMark val="in"/>
        <c:tickLblPos val="nextTo"/>
        <c:spPr>
          <a:ln>
            <a:solidFill>
              <a:schemeClr val="accent6">
                <a:lumMod val="75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de-DE"/>
          </a:p>
        </c:txPr>
        <c:crossAx val="91513600"/>
        <c:crosses val="autoZero"/>
        <c:crossBetween val="between"/>
        <c:majorUnit val="10"/>
        <c:minorUnit val="5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13" Type="http://schemas.openxmlformats.org/officeDocument/2006/relationships/image" Target="../media/image6.png"/><Relationship Id="rId3" Type="http://schemas.openxmlformats.org/officeDocument/2006/relationships/chart" Target="../charts/chart3.xml"/><Relationship Id="rId7" Type="http://schemas.openxmlformats.org/officeDocument/2006/relationships/image" Target="../media/image2.jpeg"/><Relationship Id="rId12" Type="http://schemas.openxmlformats.org/officeDocument/2006/relationships/image" Target="../media/image5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11" Type="http://schemas.openxmlformats.org/officeDocument/2006/relationships/image" Target="../media/image4.jpeg"/><Relationship Id="rId5" Type="http://schemas.openxmlformats.org/officeDocument/2006/relationships/chart" Target="../charts/chart4.xml"/><Relationship Id="rId10" Type="http://schemas.openxmlformats.org/officeDocument/2006/relationships/image" Target="../media/image3.jpg"/><Relationship Id="rId4" Type="http://schemas.openxmlformats.org/officeDocument/2006/relationships/image" Target="../media/image1.png"/><Relationship Id="rId9" Type="http://schemas.openxmlformats.org/officeDocument/2006/relationships/chart" Target="../charts/chart7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23812</xdr:colOff>
      <xdr:row>480</xdr:row>
      <xdr:rowOff>171450</xdr:rowOff>
    </xdr:from>
    <xdr:to>
      <xdr:col>34</xdr:col>
      <xdr:colOff>533400</xdr:colOff>
      <xdr:row>495</xdr:row>
      <xdr:rowOff>57150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12700</xdr:colOff>
      <xdr:row>19</xdr:row>
      <xdr:rowOff>14432</xdr:rowOff>
    </xdr:from>
    <xdr:to>
      <xdr:col>20</xdr:col>
      <xdr:colOff>228600</xdr:colOff>
      <xdr:row>39</xdr:row>
      <xdr:rowOff>165100</xdr:rowOff>
    </xdr:to>
    <xdr:graphicFrame macro="">
      <xdr:nvGraphicFramePr>
        <xdr:cNvPr id="9" name="Diagram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93</xdr:row>
      <xdr:rowOff>22413</xdr:rowOff>
    </xdr:from>
    <xdr:to>
      <xdr:col>20</xdr:col>
      <xdr:colOff>245340</xdr:colOff>
      <xdr:row>118</xdr:row>
      <xdr:rowOff>28865</xdr:rowOff>
    </xdr:to>
    <xdr:graphicFrame macro="">
      <xdr:nvGraphicFramePr>
        <xdr:cNvPr id="8" name="Diagramm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18</xdr:col>
      <xdr:colOff>14432</xdr:colOff>
      <xdr:row>1</xdr:row>
      <xdr:rowOff>101022</xdr:rowOff>
    </xdr:from>
    <xdr:to>
      <xdr:col>20</xdr:col>
      <xdr:colOff>101022</xdr:colOff>
      <xdr:row>3</xdr:row>
      <xdr:rowOff>6598</xdr:rowOff>
    </xdr:to>
    <xdr:pic>
      <xdr:nvPicPr>
        <xdr:cNvPr id="10" name="Grafik 9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864773" y="288636"/>
          <a:ext cx="1861704" cy="822614"/>
        </a:xfrm>
        <a:prstGeom prst="rect">
          <a:avLst/>
        </a:prstGeom>
      </xdr:spPr>
    </xdr:pic>
    <xdr:clientData/>
  </xdr:twoCellAnchor>
  <xdr:twoCellAnchor>
    <xdr:from>
      <xdr:col>6</xdr:col>
      <xdr:colOff>12700</xdr:colOff>
      <xdr:row>14</xdr:row>
      <xdr:rowOff>177800</xdr:rowOff>
    </xdr:from>
    <xdr:to>
      <xdr:col>20</xdr:col>
      <xdr:colOff>228600</xdr:colOff>
      <xdr:row>18</xdr:row>
      <xdr:rowOff>165099</xdr:rowOff>
    </xdr:to>
    <xdr:graphicFrame macro="">
      <xdr:nvGraphicFramePr>
        <xdr:cNvPr id="11" name="Diagramm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12700</xdr:colOff>
      <xdr:row>40</xdr:row>
      <xdr:rowOff>201706</xdr:rowOff>
    </xdr:from>
    <xdr:to>
      <xdr:col>20</xdr:col>
      <xdr:colOff>215900</xdr:colOff>
      <xdr:row>60</xdr:row>
      <xdr:rowOff>50800</xdr:rowOff>
    </xdr:to>
    <xdr:graphicFrame macro="">
      <xdr:nvGraphicFramePr>
        <xdr:cNvPr id="13" name="Diagramm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2</xdr:col>
      <xdr:colOff>0</xdr:colOff>
      <xdr:row>163</xdr:row>
      <xdr:rowOff>0</xdr:rowOff>
    </xdr:from>
    <xdr:to>
      <xdr:col>16</xdr:col>
      <xdr:colOff>514841</xdr:colOff>
      <xdr:row>196</xdr:row>
      <xdr:rowOff>118042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5647" y="17929412"/>
          <a:ext cx="11888812" cy="6404542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63</xdr:row>
      <xdr:rowOff>0</xdr:rowOff>
    </xdr:from>
    <xdr:to>
      <xdr:col>20</xdr:col>
      <xdr:colOff>203200</xdr:colOff>
      <xdr:row>89</xdr:row>
      <xdr:rowOff>76200</xdr:rowOff>
    </xdr:to>
    <xdr:graphicFrame macro="">
      <xdr:nvGraphicFramePr>
        <xdr:cNvPr id="14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122</xdr:row>
      <xdr:rowOff>0</xdr:rowOff>
    </xdr:from>
    <xdr:to>
      <xdr:col>20</xdr:col>
      <xdr:colOff>203200</xdr:colOff>
      <xdr:row>149</xdr:row>
      <xdr:rowOff>64994</xdr:rowOff>
    </xdr:to>
    <xdr:graphicFrame macro="">
      <xdr:nvGraphicFramePr>
        <xdr:cNvPr id="16" name="Diagramm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1</xdr:colOff>
      <xdr:row>137</xdr:row>
      <xdr:rowOff>0</xdr:rowOff>
    </xdr:from>
    <xdr:to>
      <xdr:col>3</xdr:col>
      <xdr:colOff>238071</xdr:colOff>
      <xdr:row>149</xdr:row>
      <xdr:rowOff>11206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26938941"/>
          <a:ext cx="2860246" cy="2297206"/>
        </a:xfrm>
        <a:prstGeom prst="rect">
          <a:avLst/>
        </a:prstGeom>
      </xdr:spPr>
    </xdr:pic>
    <xdr:clientData/>
  </xdr:twoCellAnchor>
  <xdr:twoCellAnchor editAs="oneCell">
    <xdr:from>
      <xdr:col>3</xdr:col>
      <xdr:colOff>478940</xdr:colOff>
      <xdr:row>93</xdr:row>
      <xdr:rowOff>40820</xdr:rowOff>
    </xdr:from>
    <xdr:to>
      <xdr:col>5</xdr:col>
      <xdr:colOff>428509</xdr:colOff>
      <xdr:row>99</xdr:row>
      <xdr:rowOff>12699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3511" y="20669249"/>
          <a:ext cx="1473569" cy="148227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150</xdr:row>
      <xdr:rowOff>0</xdr:rowOff>
    </xdr:from>
    <xdr:to>
      <xdr:col>9</xdr:col>
      <xdr:colOff>738476</xdr:colOff>
      <xdr:row>157</xdr:row>
      <xdr:rowOff>77358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660571" y="32575500"/>
          <a:ext cx="3133334" cy="1628572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150</xdr:row>
      <xdr:rowOff>0</xdr:rowOff>
    </xdr:from>
    <xdr:to>
      <xdr:col>18</xdr:col>
      <xdr:colOff>790191</xdr:colOff>
      <xdr:row>157</xdr:row>
      <xdr:rowOff>40822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981214" y="32575500"/>
          <a:ext cx="3076191" cy="15920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403225</xdr:colOff>
      <xdr:row>21</xdr:row>
      <xdr:rowOff>66675</xdr:rowOff>
    </xdr:from>
    <xdr:to>
      <xdr:col>13</xdr:col>
      <xdr:colOff>69850</xdr:colOff>
      <xdr:row>23</xdr:row>
      <xdr:rowOff>66675</xdr:rowOff>
    </xdr:to>
    <xdr:pic>
      <xdr:nvPicPr>
        <xdr:cNvPr id="2" name="Grafik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1225" y="4206875"/>
          <a:ext cx="6219825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149225</xdr:colOff>
      <xdr:row>27</xdr:row>
      <xdr:rowOff>104775</xdr:rowOff>
    </xdr:from>
    <xdr:to>
      <xdr:col>14</xdr:col>
      <xdr:colOff>438150</xdr:colOff>
      <xdr:row>28</xdr:row>
      <xdr:rowOff>111464</xdr:rowOff>
    </xdr:to>
    <xdr:pic>
      <xdr:nvPicPr>
        <xdr:cNvPr id="3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3225" y="5524500"/>
          <a:ext cx="5318125" cy="197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419100</xdr:colOff>
      <xdr:row>29</xdr:row>
      <xdr:rowOff>12700</xdr:rowOff>
    </xdr:from>
    <xdr:to>
      <xdr:col>14</xdr:col>
      <xdr:colOff>600075</xdr:colOff>
      <xdr:row>30</xdr:row>
      <xdr:rowOff>50800</xdr:rowOff>
    </xdr:to>
    <xdr:pic>
      <xdr:nvPicPr>
        <xdr:cNvPr id="4" name="Grafik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5676900"/>
          <a:ext cx="1704975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381000</xdr:colOff>
      <xdr:row>24</xdr:row>
      <xdr:rowOff>12700</xdr:rowOff>
    </xdr:from>
    <xdr:to>
      <xdr:col>4</xdr:col>
      <xdr:colOff>622300</xdr:colOff>
      <xdr:row>35</xdr:row>
      <xdr:rowOff>12700</xdr:rowOff>
    </xdr:to>
    <xdr:sp macro="" textlink="">
      <xdr:nvSpPr>
        <xdr:cNvPr id="7" name="Pfeil nach unten 6"/>
        <xdr:cNvSpPr/>
      </xdr:nvSpPr>
      <xdr:spPr>
        <a:xfrm>
          <a:off x="3429000" y="4724400"/>
          <a:ext cx="241300" cy="1905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6</xdr:col>
      <xdr:colOff>520701</xdr:colOff>
      <xdr:row>24</xdr:row>
      <xdr:rowOff>124907</xdr:rowOff>
    </xdr:from>
    <xdr:to>
      <xdr:col>9</xdr:col>
      <xdr:colOff>481853</xdr:colOff>
      <xdr:row>26</xdr:row>
      <xdr:rowOff>207917</xdr:rowOff>
    </xdr:to>
    <xdr:pic>
      <xdr:nvPicPr>
        <xdr:cNvPr id="8" name="Grafik 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2701" y="4876201"/>
          <a:ext cx="1944593" cy="5088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533400</xdr:colOff>
      <xdr:row>27</xdr:row>
      <xdr:rowOff>38100</xdr:rowOff>
    </xdr:from>
    <xdr:to>
      <xdr:col>7</xdr:col>
      <xdr:colOff>0</xdr:colOff>
      <xdr:row>35</xdr:row>
      <xdr:rowOff>0</xdr:rowOff>
    </xdr:to>
    <xdr:sp macro="" textlink="">
      <xdr:nvSpPr>
        <xdr:cNvPr id="9" name="Pfeil nach unten 8"/>
        <xdr:cNvSpPr/>
      </xdr:nvSpPr>
      <xdr:spPr>
        <a:xfrm>
          <a:off x="5105400" y="5321300"/>
          <a:ext cx="228600" cy="12954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10</xdr:col>
      <xdr:colOff>457200</xdr:colOff>
      <xdr:row>28</xdr:row>
      <xdr:rowOff>139700</xdr:rowOff>
    </xdr:from>
    <xdr:to>
      <xdr:col>10</xdr:col>
      <xdr:colOff>685800</xdr:colOff>
      <xdr:row>34</xdr:row>
      <xdr:rowOff>165100</xdr:rowOff>
    </xdr:to>
    <xdr:sp macro="" textlink="">
      <xdr:nvSpPr>
        <xdr:cNvPr id="10" name="Pfeil nach unten 9"/>
        <xdr:cNvSpPr/>
      </xdr:nvSpPr>
      <xdr:spPr>
        <a:xfrm>
          <a:off x="7772400" y="5613400"/>
          <a:ext cx="228600" cy="9779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12</xdr:col>
      <xdr:colOff>355600</xdr:colOff>
      <xdr:row>30</xdr:row>
      <xdr:rowOff>165100</xdr:rowOff>
    </xdr:from>
    <xdr:to>
      <xdr:col>12</xdr:col>
      <xdr:colOff>571500</xdr:colOff>
      <xdr:row>35</xdr:row>
      <xdr:rowOff>12700</xdr:rowOff>
    </xdr:to>
    <xdr:sp macro="" textlink="">
      <xdr:nvSpPr>
        <xdr:cNvPr id="11" name="Pfeil nach unten 10"/>
        <xdr:cNvSpPr/>
      </xdr:nvSpPr>
      <xdr:spPr>
        <a:xfrm>
          <a:off x="9194800" y="6019800"/>
          <a:ext cx="215900" cy="6096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oneCellAnchor>
    <xdr:from>
      <xdr:col>19</xdr:col>
      <xdr:colOff>165100</xdr:colOff>
      <xdr:row>12</xdr:row>
      <xdr:rowOff>95250</xdr:rowOff>
    </xdr:from>
    <xdr:ext cx="137282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feld 5"/>
            <xdr:cNvSpPr txBox="1"/>
          </xdr:nvSpPr>
          <xdr:spPr>
            <a:xfrm>
              <a:off x="14630400" y="2520950"/>
              <a:ext cx="13728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de-DE" sz="11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de-DE" sz="1100"/>
            </a:p>
          </xdr:txBody>
        </xdr:sp>
      </mc:Choice>
      <mc:Fallback xmlns="">
        <xdr:sp macro="" textlink="">
          <xdr:nvSpPr>
            <xdr:cNvPr id="6" name="Textfeld 5"/>
            <xdr:cNvSpPr txBox="1"/>
          </xdr:nvSpPr>
          <xdr:spPr>
            <a:xfrm>
              <a:off x="14630400" y="2520950"/>
              <a:ext cx="13728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e-DE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=</a:t>
              </a:r>
              <a:endParaRPr lang="de-DE" sz="1100"/>
            </a:p>
          </xdr:txBody>
        </xdr:sp>
      </mc:Fallback>
    </mc:AlternateContent>
    <xdr:clientData/>
  </xdr:oneCellAnchor>
  <xdr:oneCellAnchor>
    <xdr:from>
      <xdr:col>26</xdr:col>
      <xdr:colOff>33618</xdr:colOff>
      <xdr:row>26</xdr:row>
      <xdr:rowOff>11206</xdr:rowOff>
    </xdr:from>
    <xdr:ext cx="1670050" cy="4109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Textfeld 14"/>
            <xdr:cNvSpPr txBox="1"/>
          </xdr:nvSpPr>
          <xdr:spPr>
            <a:xfrm>
              <a:off x="20730883" y="5188324"/>
              <a:ext cx="1670050" cy="4109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de-DE" sz="12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𝛽</m:t>
                    </m:r>
                    <m:r>
                      <a:rPr lang="de-DE" sz="12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</m:t>
                    </m:r>
                    <m:r>
                      <a:rPr lang="de-DE" sz="12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𝑎𝑟𝑐𝑡𝑎𝑛</m:t>
                    </m:r>
                    <m:d>
                      <m:dPr>
                        <m:begChr m:val="["/>
                        <m:endChr m:val="]"/>
                        <m:ctrlPr>
                          <a:rPr lang="de-DE" sz="1200" b="0" i="1">
                            <a:latin typeface="Cambria Math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de-DE" sz="12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lang="de-DE" sz="12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𝑠𝑖𝑛</m:t>
                            </m:r>
                            <m:r>
                              <a:rPr lang="de-DE" sz="12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(</m:t>
                            </m:r>
                            <m:sSub>
                              <m:sSubPr>
                                <m:ctrlPr>
                                  <a:rPr lang="de-DE" sz="12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de-DE" sz="12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  <a:cs typeface="+mn-cs"/>
                                  </a:rPr>
                                  <m:t>𝛼</m:t>
                                </m:r>
                              </m:e>
                              <m:sub>
                                <m:r>
                                  <a:rPr lang="de-DE" sz="12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𝑆𝐴</m:t>
                                </m:r>
                              </m:sub>
                            </m:sSub>
                            <m:r>
                              <a:rPr lang="de-DE" sz="12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)</m:t>
                            </m:r>
                          </m:num>
                          <m:den>
                            <m:r>
                              <a:rPr lang="de-DE" sz="12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𝑡𝑎𝑛</m:t>
                            </m:r>
                            <m:r>
                              <a:rPr lang="de-DE" sz="12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(</m:t>
                            </m:r>
                            <m:r>
                              <a:rPr lang="de-DE" sz="12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𝜑</m:t>
                            </m:r>
                            <m:r>
                              <a:rPr lang="de-DE" sz="12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)</m:t>
                            </m:r>
                          </m:den>
                        </m:f>
                      </m:e>
                    </m:d>
                  </m:oMath>
                </m:oMathPara>
              </a14:m>
              <a:endParaRPr lang="de-DE" sz="1200"/>
            </a:p>
          </xdr:txBody>
        </xdr:sp>
      </mc:Choice>
      <mc:Fallback xmlns="">
        <xdr:sp macro="" textlink="">
          <xdr:nvSpPr>
            <xdr:cNvPr id="15" name="Textfeld 14"/>
            <xdr:cNvSpPr txBox="1"/>
          </xdr:nvSpPr>
          <xdr:spPr>
            <a:xfrm>
              <a:off x="20730883" y="5188324"/>
              <a:ext cx="1670050" cy="4109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spAutoFit/>
            </a:bodyPr>
            <a:lstStyle/>
            <a:p>
              <a:pPr/>
              <a:r>
                <a:rPr lang="de-DE" sz="1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𝛽=𝑎𝑟𝑐𝑡𝑎𝑛</a:t>
              </a:r>
              <a:r>
                <a:rPr lang="de-DE" sz="1200" b="0" i="0">
                  <a:latin typeface="Cambria Math"/>
                  <a:ea typeface="Cambria Math" panose="02040503050406030204" pitchFamily="18" charset="0"/>
                </a:rPr>
                <a:t>[</a:t>
              </a:r>
              <a:r>
                <a:rPr lang="de-DE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</a:t>
              </a:r>
              <a:r>
                <a:rPr lang="de-DE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𝑠𝑖𝑛(</a:t>
              </a:r>
              <a:r>
                <a:rPr lang="de-DE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𝛼</a:t>
              </a:r>
              <a:r>
                <a:rPr lang="de-DE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_</a:t>
              </a:r>
              <a:r>
                <a:rPr lang="de-DE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𝑆𝐴)</a:t>
              </a:r>
              <a:r>
                <a:rPr lang="de-DE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)/(</a:t>
              </a:r>
              <a:r>
                <a:rPr lang="de-DE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𝑡𝑎𝑛(</a:t>
              </a:r>
              <a:r>
                <a:rPr lang="de-DE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𝜑</a:t>
              </a:r>
              <a:r>
                <a:rPr lang="de-DE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lang="de-DE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)]</a:t>
              </a:r>
              <a:endParaRPr lang="de-DE" sz="1200"/>
            </a:p>
          </xdr:txBody>
        </xdr:sp>
      </mc:Fallback>
    </mc:AlternateContent>
    <xdr:clientData/>
  </xdr:oneCellAnchor>
  <xdr:oneCellAnchor>
    <xdr:from>
      <xdr:col>26</xdr:col>
      <xdr:colOff>22412</xdr:colOff>
      <xdr:row>21</xdr:row>
      <xdr:rowOff>11206</xdr:rowOff>
    </xdr:from>
    <xdr:ext cx="1762125" cy="4109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Textfeld 15"/>
            <xdr:cNvSpPr txBox="1"/>
          </xdr:nvSpPr>
          <xdr:spPr>
            <a:xfrm>
              <a:off x="20719677" y="4146177"/>
              <a:ext cx="1762125" cy="4109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DE" sz="1200" b="0" i="1">
                            <a:latin typeface="Cambria Math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𝛼</m:t>
                        </m:r>
                      </m:e>
                      <m:sub>
                        <m:r>
                          <a:rPr lang="de-DE" sz="1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𝑆𝐴</m:t>
                        </m:r>
                      </m:sub>
                    </m:sSub>
                    <m:r>
                      <a:rPr lang="de-DE" sz="12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</m:t>
                    </m:r>
                    <m:r>
                      <a:rPr lang="de-DE" sz="12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𝑎𝑟𝑐𝑐𝑜𝑠</m:t>
                    </m:r>
                    <m:d>
                      <m:dPr>
                        <m:begChr m:val="["/>
                        <m:endChr m:val="]"/>
                        <m:ctrlPr>
                          <a:rPr lang="de-DE" sz="1200" b="0" i="1">
                            <a:latin typeface="Cambria Math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de-DE" sz="12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lang="de-DE" sz="12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𝑠𝑖𝑛</m:t>
                            </m:r>
                            <m:r>
                              <a:rPr lang="de-DE" sz="12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(</m:t>
                            </m:r>
                            <m:r>
                              <a:rPr lang="de-DE" sz="12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𝛿</m:t>
                            </m:r>
                            <m:r>
                              <a:rPr lang="de-DE" sz="12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)</m:t>
                            </m:r>
                          </m:num>
                          <m:den>
                            <m:r>
                              <a:rPr lang="de-DE" sz="12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𝑐𝑜𝑠</m:t>
                            </m:r>
                            <m:r>
                              <a:rPr lang="de-DE" sz="12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(</m:t>
                            </m:r>
                            <m:r>
                              <a:rPr lang="de-DE" sz="12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𝜑</m:t>
                            </m:r>
                            <m:r>
                              <a:rPr lang="de-DE" sz="12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)</m:t>
                            </m:r>
                          </m:den>
                        </m:f>
                      </m:e>
                    </m:d>
                  </m:oMath>
                </m:oMathPara>
              </a14:m>
              <a:endParaRPr lang="de-DE" sz="1200"/>
            </a:p>
          </xdr:txBody>
        </xdr:sp>
      </mc:Choice>
      <mc:Fallback xmlns="">
        <xdr:sp macro="" textlink="">
          <xdr:nvSpPr>
            <xdr:cNvPr id="16" name="Textfeld 15"/>
            <xdr:cNvSpPr txBox="1"/>
          </xdr:nvSpPr>
          <xdr:spPr>
            <a:xfrm>
              <a:off x="20719677" y="4146177"/>
              <a:ext cx="1762125" cy="4109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spAutoFit/>
            </a:bodyPr>
            <a:lstStyle/>
            <a:p>
              <a:pPr/>
              <a:r>
                <a:rPr lang="de-DE" sz="1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𝛼</a:t>
              </a:r>
              <a:r>
                <a:rPr lang="de-DE" sz="1200" b="0" i="0">
                  <a:latin typeface="Cambria Math"/>
                  <a:ea typeface="Cambria Math" panose="02040503050406030204" pitchFamily="18" charset="0"/>
                </a:rPr>
                <a:t>_</a:t>
              </a:r>
              <a:r>
                <a:rPr lang="de-DE" sz="1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𝑆𝐴=𝑎𝑟𝑐𝑐𝑜𝑠</a:t>
              </a:r>
              <a:r>
                <a:rPr lang="de-DE" sz="1200" b="0" i="0">
                  <a:latin typeface="Cambria Math"/>
                  <a:ea typeface="Cambria Math" panose="02040503050406030204" pitchFamily="18" charset="0"/>
                </a:rPr>
                <a:t>[</a:t>
              </a:r>
              <a:r>
                <a:rPr lang="de-DE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</a:t>
              </a:r>
              <a:r>
                <a:rPr lang="de-DE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𝑠𝑖𝑛(𝛿)</a:t>
              </a:r>
              <a:r>
                <a:rPr lang="de-DE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)/(</a:t>
              </a:r>
              <a:r>
                <a:rPr lang="de-DE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𝑐𝑜𝑠(</a:t>
              </a:r>
              <a:r>
                <a:rPr lang="de-DE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𝜑</a:t>
              </a:r>
              <a:r>
                <a:rPr lang="de-DE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lang="de-DE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)]</a:t>
              </a:r>
              <a:endParaRPr lang="de-DE" sz="1200"/>
            </a:p>
          </xdr:txBody>
        </xdr:sp>
      </mc:Fallback>
    </mc:AlternateContent>
    <xdr:clientData/>
  </xdr:one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12"/>
  <sheetViews>
    <sheetView showGridLines="0" tabSelected="1" zoomScale="70" zoomScaleNormal="70" workbookViewId="0">
      <selection activeCell="C24" sqref="C24"/>
    </sheetView>
  </sheetViews>
  <sheetFormatPr baseColWidth="10" defaultRowHeight="15" x14ac:dyDescent="0.25"/>
  <cols>
    <col min="2" max="2" width="24.140625" customWidth="1"/>
    <col min="3" max="3" width="15.140625" customWidth="1"/>
    <col min="8" max="8" width="13.140625" customWidth="1"/>
    <col min="14" max="14" width="16.7109375" customWidth="1"/>
    <col min="19" max="19" width="15.140625" bestFit="1" customWidth="1"/>
    <col min="22" max="22" width="2.5703125" customWidth="1"/>
  </cols>
  <sheetData>
    <row r="1" spans="1:23" x14ac:dyDescent="0.25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8"/>
      <c r="W1" s="17"/>
    </row>
    <row r="2" spans="1:23" ht="46.5" x14ac:dyDescent="0.7">
      <c r="A2" s="17"/>
      <c r="B2" s="115" t="s">
        <v>86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8"/>
      <c r="W2" s="17"/>
    </row>
    <row r="3" spans="1:23" ht="26.25" x14ac:dyDescent="0.4">
      <c r="A3" s="17"/>
      <c r="B3" s="19" t="s">
        <v>87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8"/>
      <c r="W3" s="17"/>
    </row>
    <row r="4" spans="1:23" x14ac:dyDescent="0.2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8"/>
      <c r="W4" s="17"/>
    </row>
    <row r="5" spans="1:23" ht="26.25" x14ac:dyDescent="0.4">
      <c r="A5" s="17"/>
      <c r="B5" s="19" t="s">
        <v>52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8"/>
      <c r="W5" s="17"/>
    </row>
    <row r="6" spans="1:23" ht="26.25" x14ac:dyDescent="0.4">
      <c r="A6" s="17"/>
      <c r="B6" s="19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8"/>
      <c r="W6" s="17"/>
    </row>
    <row r="7" spans="1:23" ht="18.75" x14ac:dyDescent="0.3">
      <c r="A7" s="17"/>
      <c r="B7" s="12" t="s">
        <v>35</v>
      </c>
      <c r="C7" s="40">
        <v>2022</v>
      </c>
      <c r="D7" s="17"/>
      <c r="E7" s="17"/>
      <c r="F7" s="17"/>
      <c r="G7" s="17"/>
      <c r="H7" s="17"/>
      <c r="I7" s="17"/>
      <c r="J7" s="17"/>
      <c r="K7" s="17"/>
      <c r="L7" s="17"/>
      <c r="M7" s="52"/>
      <c r="N7" s="17"/>
      <c r="O7" s="17"/>
      <c r="P7" s="17"/>
      <c r="Q7" s="17"/>
      <c r="R7" s="17"/>
      <c r="S7" s="17"/>
      <c r="T7" s="17"/>
      <c r="U7" s="17"/>
      <c r="V7" s="18"/>
      <c r="W7" s="17"/>
    </row>
    <row r="8" spans="1:23" x14ac:dyDescent="0.25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 t="s">
        <v>27</v>
      </c>
      <c r="T8" s="17"/>
      <c r="U8" s="17"/>
      <c r="V8" s="18"/>
      <c r="W8" s="17"/>
    </row>
    <row r="9" spans="1:23" ht="18.75" x14ac:dyDescent="0.3">
      <c r="A9" s="17"/>
      <c r="B9" s="17" t="s">
        <v>33</v>
      </c>
      <c r="C9" s="122">
        <f>DATE(C7,1,1)</f>
        <v>44562</v>
      </c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 t="s">
        <v>73</v>
      </c>
      <c r="T9" s="17"/>
      <c r="U9" s="17"/>
      <c r="V9" s="18"/>
      <c r="W9" s="17"/>
    </row>
    <row r="10" spans="1:23" x14ac:dyDescent="0.2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8"/>
      <c r="W10" s="17"/>
    </row>
    <row r="11" spans="1:23" x14ac:dyDescent="0.2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8"/>
      <c r="W11" s="17"/>
    </row>
    <row r="12" spans="1:23" x14ac:dyDescent="0.25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18"/>
      <c r="W12" s="17"/>
    </row>
    <row r="13" spans="1:23" s="77" customFormat="1" x14ac:dyDescent="0.25">
      <c r="A13" s="72"/>
      <c r="B13" s="72"/>
      <c r="C13" s="72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18"/>
      <c r="W13" s="72"/>
    </row>
    <row r="14" spans="1:23" s="77" customFormat="1" x14ac:dyDescent="0.25">
      <c r="A14" s="72"/>
      <c r="B14" s="72"/>
      <c r="C14" s="72"/>
      <c r="D14" s="72"/>
      <c r="E14" s="72"/>
      <c r="F14" s="72"/>
      <c r="G14" s="81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18"/>
      <c r="W14" s="72"/>
    </row>
    <row r="15" spans="1:23" x14ac:dyDescent="0.25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8"/>
      <c r="W15" s="17"/>
    </row>
    <row r="16" spans="1:23" ht="18.75" x14ac:dyDescent="0.3">
      <c r="A16" s="17"/>
      <c r="B16" s="12" t="s">
        <v>29</v>
      </c>
      <c r="C16" s="39">
        <v>54</v>
      </c>
      <c r="D16" s="75" t="s">
        <v>10</v>
      </c>
      <c r="E16" s="40">
        <v>22</v>
      </c>
      <c r="F16" s="82" t="s">
        <v>51</v>
      </c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8"/>
      <c r="W16" s="17"/>
    </row>
    <row r="17" spans="1:23" ht="18.75" x14ac:dyDescent="0.3">
      <c r="A17" s="8"/>
      <c r="B17" s="12"/>
      <c r="C17" s="13"/>
      <c r="D17" s="3"/>
      <c r="E17" s="3"/>
      <c r="F17" s="17"/>
      <c r="G17" s="17"/>
      <c r="H17" s="17"/>
      <c r="I17" s="17"/>
      <c r="J17" s="17"/>
      <c r="K17" s="17"/>
      <c r="L17" s="21"/>
      <c r="M17" s="21"/>
      <c r="N17" s="21"/>
      <c r="O17" s="21"/>
      <c r="P17" s="21"/>
      <c r="Q17" s="21"/>
      <c r="R17" s="21"/>
      <c r="S17" s="21"/>
      <c r="T17" s="21"/>
      <c r="U17" s="17"/>
      <c r="V17" s="18"/>
      <c r="W17" s="17"/>
    </row>
    <row r="18" spans="1:23" ht="18.75" x14ac:dyDescent="0.3">
      <c r="A18" s="8"/>
      <c r="B18" s="12" t="s">
        <v>30</v>
      </c>
      <c r="C18" s="41">
        <v>9</v>
      </c>
      <c r="D18" s="75" t="s">
        <v>10</v>
      </c>
      <c r="E18" s="42">
        <v>44</v>
      </c>
      <c r="F18" s="80" t="s">
        <v>51</v>
      </c>
      <c r="G18" s="17"/>
      <c r="H18" s="17"/>
      <c r="I18" s="17"/>
      <c r="J18" s="17"/>
      <c r="K18" s="17"/>
      <c r="L18" s="21"/>
      <c r="M18" s="21"/>
      <c r="N18" s="21"/>
      <c r="O18" s="21"/>
      <c r="P18" s="21"/>
      <c r="Q18" s="21"/>
      <c r="R18" s="21"/>
      <c r="S18" s="21"/>
      <c r="T18" s="21"/>
      <c r="U18" s="17"/>
      <c r="V18" s="18"/>
      <c r="W18" s="17"/>
    </row>
    <row r="19" spans="1:23" ht="18.75" x14ac:dyDescent="0.3">
      <c r="A19" s="8"/>
      <c r="B19" s="14"/>
      <c r="C19" s="15"/>
      <c r="D19" s="10"/>
      <c r="E19" s="9"/>
      <c r="F19" s="11"/>
      <c r="G19" s="9"/>
      <c r="H19" s="17"/>
      <c r="I19" s="17"/>
      <c r="J19" s="17"/>
      <c r="K19" s="17"/>
      <c r="L19" s="21"/>
      <c r="M19" s="21"/>
      <c r="N19" s="22"/>
      <c r="O19" s="21"/>
      <c r="P19" s="21"/>
      <c r="Q19" s="23"/>
      <c r="R19" s="21"/>
      <c r="S19" s="24"/>
      <c r="T19" s="21"/>
      <c r="U19" s="17"/>
      <c r="V19" s="18"/>
      <c r="W19" s="17"/>
    </row>
    <row r="20" spans="1:23" ht="18.75" x14ac:dyDescent="0.3">
      <c r="A20" s="21"/>
      <c r="B20" s="12" t="s">
        <v>14</v>
      </c>
      <c r="C20" s="43">
        <v>44585</v>
      </c>
      <c r="D20" s="17"/>
      <c r="E20" s="17"/>
      <c r="F20" s="17"/>
      <c r="G20" s="21"/>
      <c r="H20" s="17"/>
      <c r="I20" s="17"/>
      <c r="J20" s="17"/>
      <c r="K20" s="17"/>
      <c r="L20" s="21"/>
      <c r="M20" s="21"/>
      <c r="N20" s="21"/>
      <c r="O20" s="21"/>
      <c r="P20" s="21"/>
      <c r="Q20" s="21"/>
      <c r="R20" s="21"/>
      <c r="S20" s="21"/>
      <c r="T20" s="21"/>
      <c r="U20" s="17"/>
      <c r="V20" s="18"/>
      <c r="W20" s="17"/>
    </row>
    <row r="21" spans="1:23" ht="18.75" x14ac:dyDescent="0.3">
      <c r="A21" s="21"/>
      <c r="B21" s="14"/>
      <c r="C21" s="14"/>
      <c r="D21" s="21"/>
      <c r="E21" s="21"/>
      <c r="F21" s="21"/>
      <c r="G21" s="21"/>
      <c r="H21" s="17"/>
      <c r="I21" s="17"/>
      <c r="J21" s="17"/>
      <c r="K21" s="17"/>
      <c r="L21" s="21"/>
      <c r="M21" s="21"/>
      <c r="N21" s="21"/>
      <c r="O21" s="21"/>
      <c r="P21" s="21"/>
      <c r="Q21" s="21"/>
      <c r="R21" s="21"/>
      <c r="S21" s="21"/>
      <c r="T21" s="21"/>
      <c r="U21" s="17"/>
      <c r="V21" s="18"/>
      <c r="W21" s="17"/>
    </row>
    <row r="22" spans="1:23" ht="18.75" x14ac:dyDescent="0.3">
      <c r="A22" s="21"/>
      <c r="B22" s="12" t="s">
        <v>15</v>
      </c>
      <c r="C22" s="44">
        <v>0.5</v>
      </c>
      <c r="D22" s="21"/>
      <c r="E22" s="21"/>
      <c r="F22" s="21"/>
      <c r="G22" s="21"/>
      <c r="H22" s="17"/>
      <c r="I22" s="17"/>
      <c r="J22" s="17"/>
      <c r="K22" s="17"/>
      <c r="L22" s="21"/>
      <c r="M22" s="21"/>
      <c r="N22" s="21"/>
      <c r="O22" s="21"/>
      <c r="P22" s="21"/>
      <c r="Q22" s="21"/>
      <c r="R22" s="21"/>
      <c r="S22" s="21"/>
      <c r="T22" s="25"/>
      <c r="U22" s="17"/>
      <c r="V22" s="18"/>
      <c r="W22" s="17"/>
    </row>
    <row r="23" spans="1:23" ht="18.75" x14ac:dyDescent="0.3">
      <c r="A23" s="21"/>
      <c r="B23" s="14"/>
      <c r="C23" s="14"/>
      <c r="D23" s="21"/>
      <c r="E23" s="21"/>
      <c r="F23" s="21"/>
      <c r="G23" s="21"/>
      <c r="H23" s="17"/>
      <c r="I23" s="17"/>
      <c r="J23" s="17"/>
      <c r="K23" s="17"/>
      <c r="L23" s="21"/>
      <c r="M23" s="21"/>
      <c r="N23" s="21"/>
      <c r="O23" s="21"/>
      <c r="P23" s="21"/>
      <c r="Q23" s="21"/>
      <c r="R23" s="21"/>
      <c r="S23" s="21"/>
      <c r="T23" s="21"/>
      <c r="U23" s="17"/>
      <c r="V23" s="18"/>
      <c r="W23" s="17"/>
    </row>
    <row r="24" spans="1:23" ht="18.75" x14ac:dyDescent="0.3">
      <c r="A24" s="21"/>
      <c r="B24" s="12" t="s">
        <v>28</v>
      </c>
      <c r="C24" s="40">
        <v>1</v>
      </c>
      <c r="D24" s="26" t="s">
        <v>34</v>
      </c>
      <c r="E24" s="21"/>
      <c r="F24" s="21"/>
      <c r="G24" s="21"/>
      <c r="H24" s="17"/>
      <c r="I24" s="17"/>
      <c r="J24" s="17"/>
      <c r="K24" s="17"/>
      <c r="L24" s="21"/>
      <c r="M24" s="21"/>
      <c r="N24" s="21"/>
      <c r="O24" s="21"/>
      <c r="P24" s="21"/>
      <c r="Q24" s="21"/>
      <c r="R24" s="21"/>
      <c r="S24" s="21"/>
      <c r="T24" s="21"/>
      <c r="U24" s="17"/>
      <c r="V24" s="18"/>
      <c r="W24" s="17"/>
    </row>
    <row r="25" spans="1:23" x14ac:dyDescent="0.25">
      <c r="A25" s="21"/>
      <c r="B25" s="17"/>
      <c r="C25" s="17"/>
      <c r="D25" s="21"/>
      <c r="E25" s="21"/>
      <c r="F25" s="21"/>
      <c r="G25" s="21"/>
      <c r="H25" s="17"/>
      <c r="I25" s="17"/>
      <c r="J25" s="17"/>
      <c r="K25" s="17"/>
      <c r="L25" s="21"/>
      <c r="M25" s="21"/>
      <c r="N25" s="21"/>
      <c r="O25" s="21"/>
      <c r="P25" s="21"/>
      <c r="Q25" s="27"/>
      <c r="R25" s="21"/>
      <c r="S25" s="21"/>
      <c r="T25" s="21"/>
      <c r="U25" s="17"/>
      <c r="V25" s="18"/>
      <c r="W25" s="17"/>
    </row>
    <row r="26" spans="1:23" x14ac:dyDescent="0.25">
      <c r="A26" s="21"/>
      <c r="B26" s="17"/>
      <c r="C26" s="17"/>
      <c r="D26" s="21"/>
      <c r="E26" s="21"/>
      <c r="F26" s="21"/>
      <c r="G26" s="21"/>
      <c r="H26" s="17"/>
      <c r="I26" s="17"/>
      <c r="J26" s="17"/>
      <c r="K26" s="17"/>
      <c r="L26" s="21"/>
      <c r="M26" s="21"/>
      <c r="N26" s="21"/>
      <c r="O26" s="21"/>
      <c r="P26" s="21"/>
      <c r="Q26" s="27"/>
      <c r="R26" s="21"/>
      <c r="S26" s="21"/>
      <c r="T26" s="21"/>
      <c r="U26" s="17"/>
      <c r="V26" s="18"/>
      <c r="W26" s="17"/>
    </row>
    <row r="27" spans="1:23" x14ac:dyDescent="0.25">
      <c r="A27" s="113"/>
      <c r="B27" s="114"/>
      <c r="C27" s="114"/>
      <c r="D27" s="113"/>
      <c r="E27" s="113"/>
      <c r="F27" s="113"/>
      <c r="G27" s="21"/>
      <c r="H27" s="21"/>
      <c r="I27" s="17"/>
      <c r="J27" s="17"/>
      <c r="K27" s="17"/>
      <c r="L27" s="21"/>
      <c r="M27" s="21"/>
      <c r="N27" s="21"/>
      <c r="O27" s="21"/>
      <c r="P27" s="21"/>
      <c r="Q27" s="27"/>
      <c r="R27" s="21"/>
      <c r="S27" s="21"/>
      <c r="T27" s="21"/>
      <c r="U27" s="17"/>
      <c r="V27" s="18"/>
      <c r="W27" s="17"/>
    </row>
    <row r="28" spans="1:23" x14ac:dyDescent="0.25">
      <c r="A28" s="21"/>
      <c r="B28" s="17"/>
      <c r="C28" s="17"/>
      <c r="D28" s="17"/>
      <c r="E28" s="17"/>
      <c r="F28" s="21"/>
      <c r="G28" s="21"/>
      <c r="H28" s="21"/>
      <c r="I28" s="17"/>
      <c r="J28" s="17"/>
      <c r="K28" s="17"/>
      <c r="L28" s="21"/>
      <c r="M28" s="21"/>
      <c r="N28" s="21"/>
      <c r="O28" s="21"/>
      <c r="P28" s="21"/>
      <c r="Q28" s="27"/>
      <c r="R28" s="21"/>
      <c r="S28" s="21"/>
      <c r="T28" s="21"/>
      <c r="U28" s="17"/>
      <c r="V28" s="18"/>
      <c r="W28" s="17"/>
    </row>
    <row r="29" spans="1:23" ht="26.25" x14ac:dyDescent="0.4">
      <c r="A29" s="21"/>
      <c r="B29" s="105" t="s">
        <v>85</v>
      </c>
      <c r="C29" s="17"/>
      <c r="D29" s="17"/>
      <c r="E29" s="21"/>
      <c r="F29" s="21"/>
      <c r="G29" s="21"/>
      <c r="H29" s="21"/>
      <c r="I29" s="17"/>
      <c r="J29" s="17"/>
      <c r="K29" s="17"/>
      <c r="L29" s="21"/>
      <c r="M29" s="21"/>
      <c r="N29" s="21"/>
      <c r="O29" s="21"/>
      <c r="P29" s="21"/>
      <c r="Q29" s="21"/>
      <c r="R29" s="21"/>
      <c r="S29" s="21"/>
      <c r="T29" s="21"/>
      <c r="U29" s="17"/>
      <c r="V29" s="18"/>
      <c r="W29" s="17"/>
    </row>
    <row r="30" spans="1:23" x14ac:dyDescent="0.25">
      <c r="A30" s="21"/>
      <c r="B30" s="17"/>
      <c r="C30" s="17"/>
      <c r="D30" s="17"/>
      <c r="E30" s="17"/>
      <c r="F30" s="21"/>
      <c r="G30" s="21"/>
      <c r="H30" s="21"/>
      <c r="I30" s="21"/>
      <c r="J30" s="21"/>
      <c r="K30" s="21"/>
      <c r="L30" s="21"/>
      <c r="M30" s="21"/>
      <c r="N30" s="21"/>
      <c r="O30" s="30"/>
      <c r="P30" s="21"/>
      <c r="Q30" s="21"/>
      <c r="R30" s="21"/>
      <c r="S30" s="21"/>
      <c r="T30" s="21"/>
      <c r="U30" s="17"/>
      <c r="V30" s="18"/>
      <c r="W30" s="17"/>
    </row>
    <row r="31" spans="1:23" ht="18.75" x14ac:dyDescent="0.3">
      <c r="A31" s="21"/>
      <c r="B31" s="99" t="s">
        <v>72</v>
      </c>
      <c r="C31" s="109">
        <f>$C$20</f>
        <v>44585</v>
      </c>
      <c r="D31" s="17"/>
      <c r="E31" s="17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31"/>
      <c r="U31" s="17"/>
      <c r="V31" s="18"/>
      <c r="W31" s="17"/>
    </row>
    <row r="32" spans="1:23" x14ac:dyDescent="0.25">
      <c r="A32" s="21"/>
      <c r="B32" s="17"/>
      <c r="C32" s="17"/>
      <c r="D32" s="17"/>
      <c r="E32" s="17"/>
      <c r="F32" s="21"/>
      <c r="G32" s="21"/>
      <c r="H32" s="21"/>
      <c r="I32" s="21"/>
      <c r="J32" s="21"/>
      <c r="K32" s="21"/>
      <c r="L32" s="21"/>
      <c r="M32" s="21"/>
      <c r="N32" s="21"/>
      <c r="O32" s="30"/>
      <c r="P32" s="21"/>
      <c r="Q32" s="30"/>
      <c r="R32" s="21"/>
      <c r="S32" s="21"/>
      <c r="T32" s="21"/>
      <c r="U32" s="17"/>
      <c r="V32" s="18"/>
      <c r="W32" s="17"/>
    </row>
    <row r="33" spans="1:23" ht="18.75" x14ac:dyDescent="0.3">
      <c r="A33" s="17"/>
      <c r="B33" s="28" t="s">
        <v>3</v>
      </c>
      <c r="C33" s="37">
        <f>Berechnung!T21</f>
        <v>0.35147737208839236</v>
      </c>
      <c r="D33" s="79" t="s">
        <v>46</v>
      </c>
      <c r="E33" s="74">
        <f>Berechnung!X22</f>
        <v>124.60900513521459</v>
      </c>
      <c r="F33" s="75" t="s">
        <v>10</v>
      </c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33"/>
      <c r="U33" s="17"/>
      <c r="V33" s="18"/>
      <c r="W33" s="17"/>
    </row>
    <row r="34" spans="1:23" ht="18.75" x14ac:dyDescent="0.3">
      <c r="A34" s="17"/>
      <c r="B34" s="89" t="s">
        <v>58</v>
      </c>
      <c r="C34" s="106">
        <f>Berechnung!R37</f>
        <v>0.34837995022923779</v>
      </c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35"/>
      <c r="P34" s="17"/>
      <c r="Q34" s="17"/>
      <c r="R34" s="17"/>
      <c r="S34" s="17"/>
      <c r="T34" s="17"/>
      <c r="U34" s="17"/>
      <c r="V34" s="18"/>
      <c r="W34" s="17"/>
    </row>
    <row r="35" spans="1:23" ht="18.75" x14ac:dyDescent="0.25">
      <c r="A35" s="17"/>
      <c r="B35" s="17"/>
      <c r="C35" s="95"/>
      <c r="D35" s="110"/>
      <c r="E35" s="110"/>
      <c r="F35" s="112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8"/>
      <c r="W35" s="17"/>
    </row>
    <row r="36" spans="1:23" x14ac:dyDescent="0.25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35"/>
      <c r="P36" s="17"/>
      <c r="Q36" s="17"/>
      <c r="R36" s="17"/>
      <c r="S36" s="17"/>
      <c r="T36" s="17"/>
      <c r="U36" s="17"/>
      <c r="V36" s="18"/>
      <c r="W36" s="17"/>
    </row>
    <row r="37" spans="1:23" ht="18.75" x14ac:dyDescent="0.3">
      <c r="A37" s="17"/>
      <c r="B37" s="28" t="s">
        <v>5</v>
      </c>
      <c r="C37" s="37">
        <f>Berechnung!T23</f>
        <v>0.69403436275497876</v>
      </c>
      <c r="D37" s="79" t="s">
        <v>46</v>
      </c>
      <c r="E37" s="74">
        <f>Berechnung!X25</f>
        <v>235.3909948647854</v>
      </c>
      <c r="F37" s="75" t="s">
        <v>10</v>
      </c>
      <c r="G37" s="17"/>
      <c r="H37" s="17"/>
      <c r="I37" s="17"/>
      <c r="J37" s="17"/>
      <c r="K37" s="17"/>
      <c r="L37" s="17"/>
      <c r="M37" s="17"/>
      <c r="N37" s="17"/>
      <c r="O37" s="36"/>
      <c r="P37" s="17"/>
      <c r="Q37" s="17"/>
      <c r="R37" s="17"/>
      <c r="S37" s="17"/>
      <c r="T37" s="17"/>
      <c r="U37" s="17"/>
      <c r="V37" s="18"/>
      <c r="W37" s="17"/>
    </row>
    <row r="38" spans="1:23" ht="18.75" x14ac:dyDescent="0.3">
      <c r="A38" s="17"/>
      <c r="B38" s="89" t="s">
        <v>58</v>
      </c>
      <c r="C38" s="106">
        <f>Berechnung!R39</f>
        <v>0.69713178461413328</v>
      </c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8"/>
      <c r="W38" s="17"/>
    </row>
    <row r="39" spans="1:23" x14ac:dyDescent="0.25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8"/>
      <c r="W39" s="17"/>
    </row>
    <row r="40" spans="1:23" x14ac:dyDescent="0.25">
      <c r="A40" s="17"/>
      <c r="B40" s="17" t="s">
        <v>106</v>
      </c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8"/>
      <c r="W40" s="17"/>
    </row>
    <row r="41" spans="1:23" ht="18.75" x14ac:dyDescent="0.25">
      <c r="A41" s="17"/>
      <c r="B41" s="17" t="s">
        <v>93</v>
      </c>
      <c r="C41" s="17"/>
      <c r="D41" s="110"/>
      <c r="E41" s="110"/>
      <c r="F41" s="112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8"/>
      <c r="W41" s="17"/>
    </row>
    <row r="42" spans="1:23" x14ac:dyDescent="0.25">
      <c r="A42" s="17"/>
      <c r="B42" s="17" t="s">
        <v>94</v>
      </c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8"/>
      <c r="W42" s="17"/>
    </row>
    <row r="43" spans="1:23" x14ac:dyDescent="0.25">
      <c r="A43" s="17"/>
      <c r="B43" s="17" t="s">
        <v>95</v>
      </c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8"/>
      <c r="W43" s="17"/>
    </row>
    <row r="44" spans="1:23" x14ac:dyDescent="0.25">
      <c r="A44" s="17"/>
      <c r="B44" s="17" t="s">
        <v>96</v>
      </c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8"/>
      <c r="W44" s="17"/>
    </row>
    <row r="45" spans="1:23" x14ac:dyDescent="0.25">
      <c r="A45" s="17"/>
      <c r="B45" s="17" t="s">
        <v>97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8"/>
      <c r="W45" s="17"/>
    </row>
    <row r="46" spans="1:23" x14ac:dyDescent="0.25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8"/>
      <c r="W46" s="17"/>
    </row>
    <row r="47" spans="1:23" ht="18.75" x14ac:dyDescent="0.3">
      <c r="A47" s="17"/>
      <c r="B47" s="99" t="s">
        <v>72</v>
      </c>
      <c r="C47" s="109">
        <f>$C$20</f>
        <v>44585</v>
      </c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8"/>
      <c r="W47" s="17"/>
    </row>
    <row r="48" spans="1:23" x14ac:dyDescent="0.25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8"/>
      <c r="W48" s="17"/>
    </row>
    <row r="49" spans="1:23" ht="21" x14ac:dyDescent="0.3">
      <c r="A49" s="17"/>
      <c r="B49" s="28" t="s">
        <v>31</v>
      </c>
      <c r="C49" s="29">
        <f>Berechnung!Q11</f>
        <v>-19.323338869946188</v>
      </c>
      <c r="D49" s="76" t="s">
        <v>10</v>
      </c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8"/>
      <c r="W49" s="17"/>
    </row>
    <row r="50" spans="1:23" ht="18.75" x14ac:dyDescent="0.3">
      <c r="A50" s="17"/>
      <c r="B50" s="16"/>
      <c r="C50" s="12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8"/>
      <c r="W50" s="17"/>
    </row>
    <row r="51" spans="1:23" ht="18.75" x14ac:dyDescent="0.3">
      <c r="A51" s="17"/>
      <c r="B51" s="28" t="s">
        <v>32</v>
      </c>
      <c r="C51" s="74">
        <f>Berechnung!Q15</f>
        <v>-11.701782420560457</v>
      </c>
      <c r="D51" s="12" t="s">
        <v>39</v>
      </c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8"/>
      <c r="W51" s="17"/>
    </row>
    <row r="52" spans="1:23" ht="18.75" x14ac:dyDescent="0.3">
      <c r="A52" s="17"/>
      <c r="B52" s="16"/>
      <c r="C52" s="12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8"/>
      <c r="W52" s="17"/>
    </row>
    <row r="53" spans="1:23" x14ac:dyDescent="0.25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8"/>
      <c r="W53" s="17"/>
    </row>
    <row r="54" spans="1:23" x14ac:dyDescent="0.25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8"/>
      <c r="W54" s="17"/>
    </row>
    <row r="55" spans="1:23" x14ac:dyDescent="0.25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8"/>
      <c r="W55" s="17"/>
    </row>
    <row r="56" spans="1:23" ht="18.75" x14ac:dyDescent="0.3">
      <c r="A56" s="17"/>
      <c r="B56" s="28" t="s">
        <v>47</v>
      </c>
      <c r="C56" s="32">
        <f>Berechnung!Q17</f>
        <v>0.52275586742168556</v>
      </c>
      <c r="D56" s="12" t="s">
        <v>38</v>
      </c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8"/>
      <c r="W56" s="17"/>
    </row>
    <row r="57" spans="1:23" x14ac:dyDescent="0.25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8"/>
      <c r="W57" s="17"/>
    </row>
    <row r="58" spans="1:23" x14ac:dyDescent="0.25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8"/>
      <c r="W58" s="17"/>
    </row>
    <row r="59" spans="1:23" x14ac:dyDescent="0.25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8"/>
      <c r="W59" s="17"/>
    </row>
    <row r="60" spans="1:23" ht="18.75" x14ac:dyDescent="0.3">
      <c r="A60" s="17"/>
      <c r="B60" s="28" t="s">
        <v>48</v>
      </c>
      <c r="C60" s="32">
        <f>Berechnung!W45</f>
        <v>0.51456999956845528</v>
      </c>
      <c r="D60" s="12" t="s">
        <v>38</v>
      </c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8"/>
      <c r="W60" s="17"/>
    </row>
    <row r="61" spans="1:23" x14ac:dyDescent="0.25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8"/>
      <c r="W61" s="17"/>
    </row>
    <row r="62" spans="1:23" x14ac:dyDescent="0.25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18"/>
      <c r="W62" s="17"/>
    </row>
    <row r="63" spans="1:23" s="96" customFormat="1" x14ac:dyDescent="0.25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18"/>
      <c r="W63" s="95"/>
    </row>
    <row r="64" spans="1:23" s="96" customFormat="1" ht="26.25" x14ac:dyDescent="0.4">
      <c r="A64" s="95"/>
      <c r="B64" s="105" t="s">
        <v>71</v>
      </c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18"/>
      <c r="W64" s="95"/>
    </row>
    <row r="65" spans="1:23" s="96" customFormat="1" x14ac:dyDescent="0.25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18"/>
      <c r="W65" s="95"/>
    </row>
    <row r="66" spans="1:23" s="96" customFormat="1" ht="18.75" x14ac:dyDescent="0.3">
      <c r="A66" s="95"/>
      <c r="B66" s="99" t="s">
        <v>72</v>
      </c>
      <c r="C66" s="109">
        <f>$C$20</f>
        <v>44585</v>
      </c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18"/>
      <c r="W66" s="95"/>
    </row>
    <row r="67" spans="1:23" s="96" customFormat="1" x14ac:dyDescent="0.25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18"/>
      <c r="W67" s="95"/>
    </row>
    <row r="68" spans="1:23" s="96" customFormat="1" ht="18.75" x14ac:dyDescent="0.3">
      <c r="A68" s="95"/>
      <c r="B68" s="95"/>
      <c r="C68" s="32">
        <f>Berechnung!T19</f>
        <v>0.34255699066658646</v>
      </c>
      <c r="D68" s="12" t="s">
        <v>41</v>
      </c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18"/>
      <c r="W68" s="95"/>
    </row>
    <row r="69" spans="1:23" s="96" customFormat="1" x14ac:dyDescent="0.25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18"/>
      <c r="W69" s="95"/>
    </row>
    <row r="70" spans="1:23" s="96" customFormat="1" x14ac:dyDescent="0.25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18"/>
      <c r="W70" s="95"/>
    </row>
    <row r="71" spans="1:23" s="96" customFormat="1" x14ac:dyDescent="0.25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18"/>
      <c r="W71" s="95"/>
    </row>
    <row r="72" spans="1:23" s="96" customFormat="1" x14ac:dyDescent="0.25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18"/>
      <c r="W72" s="95"/>
    </row>
    <row r="73" spans="1:23" s="96" customFormat="1" ht="18.75" x14ac:dyDescent="0.3">
      <c r="A73" s="95"/>
      <c r="B73" s="99" t="s">
        <v>74</v>
      </c>
      <c r="C73" s="102">
        <f>Berechnung!AJ24</f>
        <v>0.71259753705124596</v>
      </c>
      <c r="D73" s="99" t="s">
        <v>41</v>
      </c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18"/>
      <c r="W73" s="95"/>
    </row>
    <row r="74" spans="1:23" s="96" customFormat="1" x14ac:dyDescent="0.25">
      <c r="A74" s="95"/>
      <c r="B74" s="95"/>
      <c r="C74" s="101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18"/>
      <c r="W74" s="95"/>
    </row>
    <row r="75" spans="1:23" s="96" customFormat="1" ht="18.75" x14ac:dyDescent="0.25">
      <c r="A75" s="95"/>
      <c r="B75" s="110" t="s">
        <v>76</v>
      </c>
      <c r="C75" s="111" t="str">
        <f>Berechnung!AK24</f>
        <v>21.06.</v>
      </c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18"/>
      <c r="W75" s="95"/>
    </row>
    <row r="76" spans="1:23" s="96" customFormat="1" x14ac:dyDescent="0.25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18"/>
      <c r="W76" s="95"/>
    </row>
    <row r="77" spans="1:23" s="96" customFormat="1" x14ac:dyDescent="0.25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18"/>
      <c r="W77" s="95"/>
    </row>
    <row r="78" spans="1:23" s="96" customFormat="1" x14ac:dyDescent="0.25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18"/>
      <c r="W78" s="95"/>
    </row>
    <row r="79" spans="1:23" s="96" customFormat="1" ht="18.75" x14ac:dyDescent="0.3">
      <c r="A79" s="95"/>
      <c r="B79" s="99" t="s">
        <v>75</v>
      </c>
      <c r="C79" s="32">
        <f>Berechnung!AJ26</f>
        <v>0.29898192906819981</v>
      </c>
      <c r="D79" s="99" t="s">
        <v>41</v>
      </c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18"/>
      <c r="W79" s="95"/>
    </row>
    <row r="80" spans="1:23" s="96" customFormat="1" x14ac:dyDescent="0.25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18"/>
      <c r="W80" s="95"/>
    </row>
    <row r="81" spans="1:23" s="96" customFormat="1" ht="18.75" x14ac:dyDescent="0.25">
      <c r="A81" s="95"/>
      <c r="B81" s="110" t="s">
        <v>76</v>
      </c>
      <c r="C81" s="111" t="str">
        <f>Berechnung!AK26</f>
        <v>21.12.</v>
      </c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18"/>
      <c r="W81" s="95"/>
    </row>
    <row r="82" spans="1:23" s="96" customFormat="1" x14ac:dyDescent="0.25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18"/>
      <c r="W82" s="95"/>
    </row>
    <row r="83" spans="1:23" s="96" customFormat="1" x14ac:dyDescent="0.25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18"/>
      <c r="W83" s="95"/>
    </row>
    <row r="84" spans="1:23" s="96" customFormat="1" ht="18.75" x14ac:dyDescent="0.3">
      <c r="A84" s="95"/>
      <c r="B84" s="99" t="s">
        <v>78</v>
      </c>
      <c r="C84" s="102">
        <f>Berechnung!AJ28</f>
        <v>0.4136156079830462</v>
      </c>
      <c r="D84" s="99" t="s">
        <v>41</v>
      </c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18"/>
      <c r="W84" s="95"/>
    </row>
    <row r="85" spans="1:23" s="96" customFormat="1" x14ac:dyDescent="0.25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18"/>
      <c r="W85" s="95"/>
    </row>
    <row r="86" spans="1:23" s="96" customFormat="1" x14ac:dyDescent="0.25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18"/>
      <c r="W86" s="95"/>
    </row>
    <row r="87" spans="1:23" s="96" customFormat="1" x14ac:dyDescent="0.25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18"/>
      <c r="W87" s="95"/>
    </row>
    <row r="88" spans="1:23" s="96" customFormat="1" x14ac:dyDescent="0.25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18"/>
      <c r="W88" s="95"/>
    </row>
    <row r="89" spans="1:23" s="96" customFormat="1" x14ac:dyDescent="0.25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18"/>
      <c r="W89" s="95"/>
    </row>
    <row r="90" spans="1:23" s="96" customFormat="1" x14ac:dyDescent="0.25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18"/>
      <c r="W90" s="95"/>
    </row>
    <row r="91" spans="1:23" s="96" customFormat="1" x14ac:dyDescent="0.25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18"/>
      <c r="W91" s="95"/>
    </row>
    <row r="92" spans="1:23" s="96" customFormat="1" x14ac:dyDescent="0.25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18"/>
      <c r="W92" s="95"/>
    </row>
    <row r="93" spans="1:23" s="96" customFormat="1" x14ac:dyDescent="0.25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18"/>
      <c r="W93" s="95"/>
    </row>
    <row r="94" spans="1:23" s="96" customFormat="1" ht="26.25" x14ac:dyDescent="0.25">
      <c r="A94" s="95"/>
      <c r="B94" s="104" t="s">
        <v>68</v>
      </c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18"/>
      <c r="W94" s="95"/>
    </row>
    <row r="95" spans="1:23" x14ac:dyDescent="0.25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8"/>
      <c r="W95" s="17"/>
    </row>
    <row r="96" spans="1:23" ht="18.75" x14ac:dyDescent="0.3">
      <c r="A96" s="17"/>
      <c r="B96" s="99" t="s">
        <v>72</v>
      </c>
      <c r="C96" s="109">
        <f>C20</f>
        <v>44585</v>
      </c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8"/>
      <c r="W96" s="17"/>
    </row>
    <row r="97" spans="1:23" ht="18.75" x14ac:dyDescent="0.3">
      <c r="A97" s="17"/>
      <c r="B97" s="14"/>
      <c r="C97" s="12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8"/>
      <c r="W97" s="17"/>
    </row>
    <row r="98" spans="1:23" ht="18.75" x14ac:dyDescent="0.3">
      <c r="A98" s="17"/>
      <c r="B98" s="12" t="s">
        <v>61</v>
      </c>
      <c r="C98" s="123" t="str">
        <f>Berechnung!Q31</f>
        <v>SÜDEN</v>
      </c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8"/>
      <c r="W98" s="17"/>
    </row>
    <row r="99" spans="1:23" ht="18.75" x14ac:dyDescent="0.3">
      <c r="A99" s="17"/>
      <c r="B99" s="12"/>
      <c r="C99" s="12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8"/>
      <c r="W99" s="17"/>
    </row>
    <row r="100" spans="1:23" ht="18.75" x14ac:dyDescent="0.3">
      <c r="A100" s="17"/>
      <c r="B100" s="12"/>
      <c r="C100" s="12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8"/>
      <c r="W100" s="17"/>
    </row>
    <row r="101" spans="1:23" ht="18.75" x14ac:dyDescent="0.3">
      <c r="A101" s="17"/>
      <c r="B101" s="12" t="s">
        <v>6</v>
      </c>
      <c r="C101" s="38">
        <f>Berechnung!Q25</f>
        <v>16.309994463387142</v>
      </c>
      <c r="D101" s="75" t="s">
        <v>10</v>
      </c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8"/>
      <c r="W101" s="17"/>
    </row>
    <row r="102" spans="1:23" x14ac:dyDescent="0.25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8"/>
      <c r="W102" s="17"/>
    </row>
    <row r="103" spans="1:23" ht="18.75" x14ac:dyDescent="0.3">
      <c r="A103" s="17"/>
      <c r="B103" s="12" t="s">
        <v>63</v>
      </c>
      <c r="C103" s="38" t="str">
        <f>Berechnung!Q29</f>
        <v/>
      </c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8"/>
      <c r="W103" s="17"/>
    </row>
    <row r="104" spans="1:23" x14ac:dyDescent="0.25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8"/>
      <c r="W104" s="17"/>
    </row>
    <row r="105" spans="1:23" x14ac:dyDescent="0.25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8"/>
      <c r="W105" s="17"/>
    </row>
    <row r="106" spans="1:23" ht="18.75" x14ac:dyDescent="0.3">
      <c r="A106" s="17"/>
      <c r="B106" s="12" t="s">
        <v>79</v>
      </c>
      <c r="C106" s="38">
        <f>Berechnung!AI36</f>
        <v>59.073041265170261</v>
      </c>
      <c r="D106" s="75" t="s">
        <v>10</v>
      </c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8"/>
      <c r="W106" s="17"/>
    </row>
    <row r="107" spans="1:23" x14ac:dyDescent="0.25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8"/>
      <c r="W107" s="17"/>
    </row>
    <row r="108" spans="1:23" ht="18.75" x14ac:dyDescent="0.3">
      <c r="A108" s="17"/>
      <c r="B108" s="12" t="s">
        <v>76</v>
      </c>
      <c r="C108" s="111" t="str">
        <f>Berechnung!AJ36</f>
        <v>21.06.</v>
      </c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8"/>
      <c r="W108" s="17"/>
    </row>
    <row r="109" spans="1:23" x14ac:dyDescent="0.25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8"/>
      <c r="W109" s="17"/>
    </row>
    <row r="110" spans="1:23" ht="18.75" x14ac:dyDescent="0.3">
      <c r="A110" s="17"/>
      <c r="B110" s="12" t="s">
        <v>80</v>
      </c>
      <c r="C110" s="38">
        <f>Berechnung!AI38</f>
        <v>12.193394935406133</v>
      </c>
      <c r="D110" s="75" t="s">
        <v>10</v>
      </c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8"/>
      <c r="W110" s="17"/>
    </row>
    <row r="111" spans="1:23" x14ac:dyDescent="0.25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8"/>
      <c r="W111" s="17"/>
    </row>
    <row r="112" spans="1:23" ht="18.75" x14ac:dyDescent="0.3">
      <c r="A112" s="17"/>
      <c r="B112" s="12" t="s">
        <v>76</v>
      </c>
      <c r="C112" s="111" t="str">
        <f>Berechnung!AJ38</f>
        <v>21.12.</v>
      </c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8"/>
      <c r="W112" s="17"/>
    </row>
    <row r="113" spans="1:23" x14ac:dyDescent="0.25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8"/>
      <c r="W113" s="17"/>
    </row>
    <row r="114" spans="1:23" x14ac:dyDescent="0.25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8"/>
      <c r="W114" s="17"/>
    </row>
    <row r="115" spans="1:23" x14ac:dyDescent="0.2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8"/>
      <c r="W115" s="17"/>
    </row>
    <row r="116" spans="1:23" x14ac:dyDescent="0.25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8"/>
      <c r="W116" s="17"/>
    </row>
    <row r="117" spans="1:23" x14ac:dyDescent="0.25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8"/>
      <c r="W117" s="17"/>
    </row>
    <row r="118" spans="1:23" x14ac:dyDescent="0.25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8"/>
      <c r="W118" s="17"/>
    </row>
    <row r="119" spans="1:23" x14ac:dyDescent="0.25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8"/>
      <c r="W119" s="17"/>
    </row>
    <row r="120" spans="1:23" x14ac:dyDescent="0.25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18"/>
      <c r="W120" s="17"/>
    </row>
    <row r="121" spans="1:23" x14ac:dyDescent="0.25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8"/>
      <c r="W121" s="17"/>
    </row>
    <row r="122" spans="1:23" x14ac:dyDescent="0.25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8"/>
      <c r="W122" s="17"/>
    </row>
    <row r="123" spans="1:23" x14ac:dyDescent="0.25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8"/>
      <c r="W123" s="17"/>
    </row>
    <row r="124" spans="1:23" x14ac:dyDescent="0.25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8"/>
      <c r="W124" s="17"/>
    </row>
    <row r="125" spans="1:23" ht="26.25" x14ac:dyDescent="0.25">
      <c r="A125" s="17"/>
      <c r="B125" s="104" t="s">
        <v>99</v>
      </c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8"/>
      <c r="W125" s="17"/>
    </row>
    <row r="126" spans="1:23" x14ac:dyDescent="0.25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8"/>
      <c r="W126" s="17"/>
    </row>
    <row r="127" spans="1:23" x14ac:dyDescent="0.25">
      <c r="A127" s="17"/>
      <c r="B127" s="17" t="s">
        <v>92</v>
      </c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8"/>
      <c r="W127" s="17"/>
    </row>
    <row r="128" spans="1:23" x14ac:dyDescent="0.25">
      <c r="A128" s="17"/>
      <c r="B128" s="17" t="s">
        <v>70</v>
      </c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8"/>
      <c r="W128" s="17"/>
    </row>
    <row r="129" spans="1:25" ht="15.75" x14ac:dyDescent="0.3">
      <c r="A129" s="17"/>
      <c r="B129" s="17" t="s">
        <v>83</v>
      </c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8"/>
      <c r="W129" s="17"/>
    </row>
    <row r="130" spans="1:25" x14ac:dyDescent="0.25">
      <c r="A130" s="17"/>
      <c r="B130" s="17" t="s">
        <v>81</v>
      </c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8"/>
      <c r="W130" s="17"/>
    </row>
    <row r="131" spans="1:25" ht="15.75" x14ac:dyDescent="0.3">
      <c r="A131" s="17"/>
      <c r="B131" s="17" t="s">
        <v>84</v>
      </c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8"/>
      <c r="W131" s="17"/>
    </row>
    <row r="132" spans="1:25" x14ac:dyDescent="0.25">
      <c r="A132" s="17"/>
      <c r="B132" s="17" t="s">
        <v>82</v>
      </c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8"/>
      <c r="W132" s="17"/>
    </row>
    <row r="133" spans="1:25" ht="18.75" x14ac:dyDescent="0.25">
      <c r="A133" s="17"/>
      <c r="B133" s="17"/>
      <c r="C133" s="17"/>
      <c r="D133" s="75" t="s">
        <v>10</v>
      </c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8"/>
      <c r="W133" s="17"/>
    </row>
    <row r="134" spans="1:25" ht="18.75" x14ac:dyDescent="0.3">
      <c r="A134" s="17"/>
      <c r="B134" s="99" t="s">
        <v>72</v>
      </c>
      <c r="C134" s="109">
        <f>C20</f>
        <v>44585</v>
      </c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8"/>
      <c r="W134" s="17"/>
    </row>
    <row r="135" spans="1:25" x14ac:dyDescent="0.25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8"/>
      <c r="W135" s="17"/>
    </row>
    <row r="136" spans="1:25" ht="18.75" x14ac:dyDescent="0.3">
      <c r="A136" s="17"/>
      <c r="B136" s="79" t="s">
        <v>53</v>
      </c>
      <c r="C136" s="74">
        <f>Berechnung!X29</f>
        <v>30.539262432529856</v>
      </c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8"/>
      <c r="W136" s="17"/>
    </row>
    <row r="137" spans="1:25" x14ac:dyDescent="0.25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8"/>
      <c r="W137" s="17"/>
    </row>
    <row r="138" spans="1:25" x14ac:dyDescent="0.25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8"/>
      <c r="W138" s="17"/>
    </row>
    <row r="139" spans="1:25" x14ac:dyDescent="0.25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8"/>
      <c r="W139" s="17"/>
    </row>
    <row r="140" spans="1:25" x14ac:dyDescent="0.25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8"/>
      <c r="W140" s="17"/>
    </row>
    <row r="141" spans="1:25" x14ac:dyDescent="0.25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8"/>
      <c r="W141" s="17"/>
    </row>
    <row r="142" spans="1:25" x14ac:dyDescent="0.25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8"/>
      <c r="W142" s="17"/>
    </row>
    <row r="143" spans="1:25" x14ac:dyDescent="0.25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8"/>
      <c r="W143" s="17"/>
    </row>
    <row r="144" spans="1:25" x14ac:dyDescent="0.25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8"/>
      <c r="W144" s="17"/>
      <c r="Y144" t="s">
        <v>111</v>
      </c>
    </row>
    <row r="145" spans="1:23" x14ac:dyDescent="0.25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8"/>
      <c r="W145" s="17"/>
    </row>
    <row r="146" spans="1:23" x14ac:dyDescent="0.25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8"/>
      <c r="W146" s="17"/>
    </row>
    <row r="147" spans="1:23" x14ac:dyDescent="0.25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8"/>
      <c r="W147" s="17"/>
    </row>
    <row r="148" spans="1:23" x14ac:dyDescent="0.25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8"/>
      <c r="W148" s="17"/>
    </row>
    <row r="149" spans="1:23" x14ac:dyDescent="0.25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8"/>
      <c r="W149" s="17"/>
    </row>
    <row r="150" spans="1:23" x14ac:dyDescent="0.25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8"/>
      <c r="W150" s="17"/>
    </row>
    <row r="151" spans="1:23" ht="18.75" x14ac:dyDescent="0.3">
      <c r="A151" s="17"/>
      <c r="B151" s="12" t="s">
        <v>103</v>
      </c>
      <c r="C151" s="38">
        <f>Berechnung!AM36</f>
        <v>35.633322236936863</v>
      </c>
      <c r="D151" s="75" t="s">
        <v>10</v>
      </c>
      <c r="E151" s="17"/>
      <c r="F151" s="17"/>
      <c r="G151" s="17"/>
      <c r="H151" s="17"/>
      <c r="I151" s="17"/>
      <c r="J151" s="17"/>
      <c r="K151" s="17" t="s">
        <v>100</v>
      </c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8"/>
      <c r="W151" s="17"/>
    </row>
    <row r="152" spans="1:23" x14ac:dyDescent="0.25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 t="s">
        <v>109</v>
      </c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8"/>
      <c r="W152" s="17"/>
    </row>
    <row r="153" spans="1:23" ht="18.75" x14ac:dyDescent="0.3">
      <c r="A153" s="17"/>
      <c r="B153" s="12" t="s">
        <v>105</v>
      </c>
      <c r="C153" s="125" t="s">
        <v>101</v>
      </c>
      <c r="D153" s="126"/>
      <c r="E153" s="126"/>
      <c r="F153" s="126"/>
      <c r="G153" s="17"/>
      <c r="H153" s="17"/>
      <c r="I153" s="17"/>
      <c r="J153" s="17"/>
      <c r="K153" s="17" t="s">
        <v>110</v>
      </c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8"/>
      <c r="W153" s="17"/>
    </row>
    <row r="154" spans="1:23" x14ac:dyDescent="0.25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 t="s">
        <v>112</v>
      </c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8"/>
      <c r="W154" s="17"/>
    </row>
    <row r="155" spans="1:23" ht="18.75" x14ac:dyDescent="0.3">
      <c r="A155" s="17"/>
      <c r="B155" s="12" t="s">
        <v>104</v>
      </c>
      <c r="C155" s="38">
        <f>Berechnung!AM38</f>
        <v>27.641749682746703</v>
      </c>
      <c r="D155" s="75" t="s">
        <v>10</v>
      </c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8"/>
      <c r="W155" s="17"/>
    </row>
    <row r="156" spans="1:23" x14ac:dyDescent="0.25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 t="s">
        <v>98</v>
      </c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8"/>
      <c r="W156" s="17"/>
    </row>
    <row r="157" spans="1:23" ht="18.75" x14ac:dyDescent="0.3">
      <c r="A157" s="17"/>
      <c r="B157" s="12" t="s">
        <v>105</v>
      </c>
      <c r="C157" s="125" t="s">
        <v>102</v>
      </c>
      <c r="D157" s="126"/>
      <c r="E157" s="126"/>
      <c r="F157" s="126"/>
      <c r="G157" s="17"/>
      <c r="H157" s="17"/>
      <c r="I157" s="17"/>
      <c r="J157" s="17"/>
      <c r="K157" s="17" t="s">
        <v>107</v>
      </c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8"/>
      <c r="W157" s="17"/>
    </row>
    <row r="158" spans="1:23" x14ac:dyDescent="0.25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 t="s">
        <v>108</v>
      </c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8"/>
      <c r="W158" s="17"/>
    </row>
    <row r="159" spans="1:23" x14ac:dyDescent="0.25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8"/>
      <c r="W159" s="17"/>
    </row>
    <row r="160" spans="1:23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7"/>
    </row>
    <row r="161" spans="1:23" x14ac:dyDescent="0.25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</row>
    <row r="162" spans="1:23" ht="28.5" x14ac:dyDescent="0.45">
      <c r="A162" s="17"/>
      <c r="B162" s="17"/>
      <c r="C162" s="124" t="s">
        <v>45</v>
      </c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</row>
    <row r="163" spans="1:23" x14ac:dyDescent="0.25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</row>
    <row r="164" spans="1:23" x14ac:dyDescent="0.25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</row>
    <row r="165" spans="1:23" x14ac:dyDescent="0.2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</row>
    <row r="166" spans="1:23" x14ac:dyDescent="0.25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</row>
    <row r="167" spans="1:23" x14ac:dyDescent="0.25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</row>
    <row r="168" spans="1:23" x14ac:dyDescent="0.2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</row>
    <row r="169" spans="1:23" x14ac:dyDescent="0.25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</row>
    <row r="170" spans="1:23" x14ac:dyDescent="0.25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</row>
    <row r="171" spans="1:23" x14ac:dyDescent="0.25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</row>
    <row r="172" spans="1:23" x14ac:dyDescent="0.25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</row>
    <row r="173" spans="1:23" x14ac:dyDescent="0.25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</row>
    <row r="174" spans="1:23" x14ac:dyDescent="0.25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</row>
    <row r="175" spans="1:23" x14ac:dyDescent="0.25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</row>
    <row r="176" spans="1:23" x14ac:dyDescent="0.25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</row>
    <row r="177" spans="1:22" x14ac:dyDescent="0.25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</row>
    <row r="178" spans="1:22" x14ac:dyDescent="0.25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</row>
    <row r="179" spans="1:22" x14ac:dyDescent="0.25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</row>
    <row r="180" spans="1:22" x14ac:dyDescent="0.25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</row>
    <row r="181" spans="1:22" x14ac:dyDescent="0.25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</row>
    <row r="182" spans="1:22" x14ac:dyDescent="0.25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</row>
    <row r="183" spans="1:22" x14ac:dyDescent="0.25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</row>
    <row r="184" spans="1:22" x14ac:dyDescent="0.25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</row>
    <row r="185" spans="1:22" x14ac:dyDescent="0.25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</row>
    <row r="186" spans="1:22" x14ac:dyDescent="0.25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</row>
    <row r="187" spans="1:22" x14ac:dyDescent="0.25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</row>
    <row r="188" spans="1:22" x14ac:dyDescent="0.25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</row>
    <row r="189" spans="1:22" x14ac:dyDescent="0.25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</row>
    <row r="190" spans="1:22" x14ac:dyDescent="0.25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</row>
    <row r="191" spans="1:22" x14ac:dyDescent="0.25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</row>
    <row r="192" spans="1:22" x14ac:dyDescent="0.25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</row>
    <row r="193" spans="1:22" x14ac:dyDescent="0.25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</row>
    <row r="194" spans="1:22" x14ac:dyDescent="0.25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</row>
    <row r="195" spans="1:22" x14ac:dyDescent="0.25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</row>
    <row r="196" spans="1:22" x14ac:dyDescent="0.25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</row>
    <row r="197" spans="1:22" x14ac:dyDescent="0.25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</row>
    <row r="198" spans="1:22" x14ac:dyDescent="0.25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</row>
    <row r="199" spans="1:22" x14ac:dyDescent="0.25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</row>
    <row r="200" spans="1:22" x14ac:dyDescent="0.25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</row>
    <row r="201" spans="1:22" x14ac:dyDescent="0.25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</row>
    <row r="202" spans="1:22" x14ac:dyDescent="0.25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</row>
    <row r="203" spans="1:22" x14ac:dyDescent="0.25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</row>
    <row r="204" spans="1:22" x14ac:dyDescent="0.25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</row>
    <row r="205" spans="1:22" x14ac:dyDescent="0.25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</row>
    <row r="206" spans="1:22" x14ac:dyDescent="0.25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</row>
    <row r="207" spans="1:22" x14ac:dyDescent="0.25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</row>
    <row r="208" spans="1:22" x14ac:dyDescent="0.25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</row>
    <row r="209" spans="1:22" x14ac:dyDescent="0.25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</row>
    <row r="210" spans="1:22" x14ac:dyDescent="0.25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</row>
    <row r="211" spans="1:22" x14ac:dyDescent="0.25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</row>
    <row r="212" spans="1:22" x14ac:dyDescent="0.25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</row>
  </sheetData>
  <sheetProtection password="B62D" sheet="1" objects="1" scenarios="1" selectLockedCells="1"/>
  <mergeCells count="2">
    <mergeCell ref="C153:F153"/>
    <mergeCell ref="C157:F157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P410"/>
  <sheetViews>
    <sheetView zoomScale="85" zoomScaleNormal="85" workbookViewId="0">
      <selection activeCell="U2" sqref="U2"/>
    </sheetView>
  </sheetViews>
  <sheetFormatPr baseColWidth="10" defaultRowHeight="15" x14ac:dyDescent="0.25"/>
  <cols>
    <col min="8" max="8" width="6.85546875" customWidth="1"/>
    <col min="16" max="16" width="21.85546875" customWidth="1"/>
    <col min="17" max="17" width="12.28515625" bestFit="1" customWidth="1"/>
    <col min="21" max="23" width="13.5703125" customWidth="1"/>
  </cols>
  <sheetData>
    <row r="1" spans="2:32" x14ac:dyDescent="0.25"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</row>
    <row r="2" spans="2:32" ht="23.25" x14ac:dyDescent="0.35">
      <c r="B2" s="49" t="s">
        <v>44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</row>
    <row r="3" spans="2:32" x14ac:dyDescent="0.25"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</row>
    <row r="4" spans="2:32" x14ac:dyDescent="0.25"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</row>
    <row r="5" spans="2:32" ht="15.75" x14ac:dyDescent="0.25">
      <c r="B5" s="1" t="s">
        <v>8</v>
      </c>
      <c r="C5" s="1"/>
      <c r="D5" s="2" t="s">
        <v>9</v>
      </c>
      <c r="E5" s="45">
        <f>'Eingabe und Diagramme'!C16</f>
        <v>54</v>
      </c>
      <c r="F5" s="3" t="s">
        <v>10</v>
      </c>
      <c r="G5" s="46">
        <f>'Eingabe und Diagramme'!E16</f>
        <v>22</v>
      </c>
      <c r="H5" s="4"/>
      <c r="I5" s="5" t="s">
        <v>11</v>
      </c>
      <c r="J5" s="5"/>
      <c r="K5" s="6">
        <f>IF(E5&lt;0,E5-G5/60,E5+G5/60)</f>
        <v>54.366666666666667</v>
      </c>
      <c r="L5" s="17"/>
      <c r="M5" s="17"/>
      <c r="N5" s="17"/>
      <c r="O5" s="17" t="s">
        <v>14</v>
      </c>
      <c r="P5" s="50">
        <f>'Eingabe und Diagramme'!C20</f>
        <v>44585</v>
      </c>
      <c r="Q5" s="17"/>
      <c r="R5" s="17" t="s">
        <v>15</v>
      </c>
      <c r="S5" s="51">
        <f>'Eingabe und Diagramme'!C22</f>
        <v>0.5</v>
      </c>
      <c r="T5" s="17"/>
      <c r="U5" s="127">
        <f>P5+S5</f>
        <v>44585.5</v>
      </c>
      <c r="V5" s="127"/>
      <c r="W5" s="127"/>
      <c r="X5" s="128"/>
      <c r="Y5" s="17"/>
      <c r="Z5" s="17"/>
      <c r="AA5" s="17"/>
      <c r="AB5" s="17"/>
      <c r="AC5" s="17"/>
      <c r="AD5" s="17"/>
      <c r="AE5" s="17"/>
      <c r="AF5" s="17"/>
    </row>
    <row r="6" spans="2:32" ht="15.75" x14ac:dyDescent="0.25">
      <c r="B6" s="1"/>
      <c r="C6" s="1"/>
      <c r="D6" s="2"/>
      <c r="E6" s="7"/>
      <c r="F6" s="3"/>
      <c r="G6" s="3"/>
      <c r="H6" s="3"/>
      <c r="I6" s="3"/>
      <c r="J6" s="3"/>
      <c r="K6" s="6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</row>
    <row r="7" spans="2:32" ht="15.75" x14ac:dyDescent="0.25">
      <c r="B7" s="1" t="s">
        <v>12</v>
      </c>
      <c r="C7" s="1"/>
      <c r="D7" s="2" t="s">
        <v>13</v>
      </c>
      <c r="E7" s="47">
        <f>'Eingabe und Diagramme'!C18</f>
        <v>9</v>
      </c>
      <c r="F7" s="3" t="s">
        <v>10</v>
      </c>
      <c r="G7" s="48">
        <f>'Eingabe und Diagramme'!E18</f>
        <v>44</v>
      </c>
      <c r="H7" s="3"/>
      <c r="I7" s="5" t="s">
        <v>11</v>
      </c>
      <c r="J7" s="5"/>
      <c r="K7" s="6">
        <f>IF(E7&lt;0,E7-G7/60,E7+G7/60)</f>
        <v>9.7333333333333325</v>
      </c>
      <c r="L7" s="17"/>
      <c r="M7" s="17"/>
      <c r="N7" s="17"/>
      <c r="O7" s="17" t="s">
        <v>33</v>
      </c>
      <c r="P7" s="50">
        <f>'Eingabe und Diagramme'!C9</f>
        <v>44562</v>
      </c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</row>
    <row r="8" spans="2:32" x14ac:dyDescent="0.25"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</row>
    <row r="9" spans="2:32" x14ac:dyDescent="0.25"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>
        <f>U5-P7</f>
        <v>23.5</v>
      </c>
      <c r="R9" s="17" t="s">
        <v>16</v>
      </c>
      <c r="S9" s="17"/>
      <c r="T9" s="17"/>
      <c r="U9" s="17"/>
      <c r="V9" s="17" t="s">
        <v>21</v>
      </c>
      <c r="W9" s="53">
        <f>'Eingabe und Diagramme'!C24</f>
        <v>1</v>
      </c>
      <c r="X9" s="17"/>
      <c r="Y9" s="17"/>
      <c r="Z9" s="17"/>
      <c r="AA9" s="17"/>
      <c r="AB9" s="17"/>
      <c r="AC9" s="17"/>
      <c r="AD9" s="17"/>
      <c r="AE9" s="17"/>
      <c r="AF9" s="17"/>
    </row>
    <row r="10" spans="2:32" x14ac:dyDescent="0.25"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V10" s="17" t="s">
        <v>22</v>
      </c>
      <c r="W10" s="17"/>
      <c r="X10" s="17"/>
      <c r="Y10" s="17"/>
      <c r="Z10" s="17"/>
      <c r="AC10" s="17"/>
      <c r="AD10" s="17"/>
      <c r="AE10" s="17"/>
      <c r="AF10" s="17"/>
    </row>
    <row r="11" spans="2:32" x14ac:dyDescent="0.25"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 t="s">
        <v>57</v>
      </c>
      <c r="Q11" s="54">
        <f>DEGREES(ASIN(SIN(RADIANS(-23.44))*COS(RADIANS(360/365.24*(Q9+10)+360/PI()*0.0167*SIN(RADIANS(360/365.24*(Q9-2)))))))</f>
        <v>-19.323338869946188</v>
      </c>
      <c r="R11" s="17" t="s">
        <v>10</v>
      </c>
      <c r="S11" s="17"/>
      <c r="T11" s="17"/>
      <c r="W11" s="17"/>
      <c r="X11" s="17"/>
      <c r="Y11" s="17"/>
      <c r="Z11" s="17"/>
      <c r="AC11" s="17"/>
      <c r="AD11" s="17"/>
      <c r="AE11" s="17"/>
      <c r="AF11" s="17"/>
    </row>
    <row r="12" spans="2:32" x14ac:dyDescent="0.25"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>
        <f>15*W9</f>
        <v>15</v>
      </c>
      <c r="W12" s="17" t="s">
        <v>23</v>
      </c>
      <c r="X12" s="17"/>
      <c r="Y12" s="17"/>
      <c r="Z12" s="17"/>
      <c r="AC12" s="17"/>
      <c r="AD12" s="17"/>
      <c r="AE12" s="17"/>
      <c r="AF12" s="17"/>
    </row>
    <row r="13" spans="2:32" x14ac:dyDescent="0.25"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 t="s">
        <v>19</v>
      </c>
      <c r="Q13" s="54">
        <f>-0.171*SIN(0.0337*Q9+0.465)-0.1299*SIN(0.01787*Q9-0.168)</f>
        <v>-0.19502970700934094</v>
      </c>
      <c r="R13" s="17" t="s">
        <v>18</v>
      </c>
      <c r="U13" s="17"/>
      <c r="V13" s="17"/>
      <c r="W13" s="17"/>
      <c r="X13" s="17"/>
      <c r="Y13" s="17"/>
      <c r="Z13" s="17"/>
      <c r="AC13" s="17"/>
      <c r="AD13" s="17"/>
      <c r="AE13" s="17"/>
      <c r="AF13" s="17"/>
    </row>
    <row r="14" spans="2:32" x14ac:dyDescent="0.25">
      <c r="B14" s="17" t="s">
        <v>0</v>
      </c>
      <c r="C14" s="55">
        <f>K5</f>
        <v>54.366666666666667</v>
      </c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58">
        <f>Q13*60</f>
        <v>-11.701782420560457</v>
      </c>
      <c r="R14" s="17" t="s">
        <v>39</v>
      </c>
      <c r="U14" s="17"/>
      <c r="V14" s="33">
        <f>V12-K7</f>
        <v>5.2666666666666675</v>
      </c>
      <c r="W14" s="17" t="s">
        <v>42</v>
      </c>
      <c r="X14" s="17"/>
      <c r="Y14" s="17"/>
      <c r="Z14" s="17"/>
      <c r="AC14" s="17"/>
      <c r="AD14" s="17"/>
      <c r="AE14" s="17"/>
      <c r="AF14" s="17"/>
    </row>
    <row r="15" spans="2:32" x14ac:dyDescent="0.25"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Q15" s="73">
        <f>Q14</f>
        <v>-11.701782420560457</v>
      </c>
      <c r="R15" t="s">
        <v>40</v>
      </c>
      <c r="S15" s="73"/>
      <c r="U15" s="17"/>
      <c r="V15" s="17"/>
      <c r="W15" s="17"/>
      <c r="X15" s="17"/>
      <c r="Y15" s="17"/>
      <c r="Z15" s="17"/>
      <c r="AC15" s="17"/>
      <c r="AD15" s="17"/>
      <c r="AE15" s="17"/>
      <c r="AF15" s="17"/>
    </row>
    <row r="16" spans="2:32" x14ac:dyDescent="0.25">
      <c r="B16" s="17" t="s">
        <v>7</v>
      </c>
      <c r="C16" s="55">
        <f>K7</f>
        <v>9.7333333333333325</v>
      </c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T16" s="17"/>
      <c r="U16" s="17"/>
      <c r="V16" s="33">
        <f>V14/15</f>
        <v>0.35111111111111115</v>
      </c>
      <c r="W16" s="17" t="s">
        <v>43</v>
      </c>
      <c r="X16" s="17"/>
      <c r="Y16" s="17"/>
      <c r="Z16" s="17"/>
      <c r="AC16" s="17"/>
      <c r="AD16" s="17"/>
      <c r="AE16" s="17"/>
      <c r="AF16" s="17"/>
    </row>
    <row r="17" spans="2:37" x14ac:dyDescent="0.25">
      <c r="B17" s="17"/>
      <c r="C17" s="31"/>
      <c r="D17" s="17"/>
      <c r="E17" s="17"/>
      <c r="F17" s="17"/>
      <c r="G17" s="17"/>
      <c r="H17" s="17"/>
      <c r="I17" s="17"/>
      <c r="J17" s="17"/>
      <c r="K17" s="34"/>
      <c r="L17" s="17"/>
      <c r="M17" s="17"/>
      <c r="N17" s="17"/>
      <c r="O17" s="17"/>
      <c r="P17" s="17" t="s">
        <v>20</v>
      </c>
      <c r="Q17" s="35">
        <f>(12-Q13)/24+V16/24</f>
        <v>0.52275586742168556</v>
      </c>
      <c r="R17" s="17"/>
      <c r="S17" s="17"/>
      <c r="T17" s="17"/>
      <c r="U17" s="17"/>
      <c r="V17">
        <f>V16*60</f>
        <v>21.06666666666667</v>
      </c>
      <c r="W17" s="17" t="s">
        <v>39</v>
      </c>
      <c r="Z17" s="17"/>
      <c r="AC17" s="17"/>
      <c r="AD17" s="17"/>
      <c r="AE17" s="17"/>
      <c r="AF17" s="17"/>
    </row>
    <row r="18" spans="2:37" x14ac:dyDescent="0.25">
      <c r="B18" s="17"/>
      <c r="C18" s="5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Z18" s="17"/>
      <c r="AC18" s="17"/>
      <c r="AD18" s="17"/>
      <c r="AE18" s="17"/>
      <c r="AF18" s="17"/>
    </row>
    <row r="19" spans="2:37" x14ac:dyDescent="0.25">
      <c r="B19" s="17"/>
      <c r="C19" s="59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 t="s">
        <v>17</v>
      </c>
      <c r="Q19" s="35">
        <f>2*(DEGREES(ACOS(SIN(RADIANS(-0.83))-(SIN(RADIANS($C$14))*SIN(RADIANS(Q11))/(COS(RADIANS($C$14))*COS(RADIANS(Q11))))))/15)/24</f>
        <v>0.34255699066658646</v>
      </c>
      <c r="R19" s="17" t="s">
        <v>18</v>
      </c>
      <c r="T19" s="35">
        <f>IF(Q25&gt;0,IFERROR(Q19,"24:00"),IFERROR(Q19,0))</f>
        <v>0.34255699066658646</v>
      </c>
      <c r="U19" s="17"/>
      <c r="V19" s="58"/>
      <c r="W19" s="17"/>
      <c r="X19" s="17"/>
      <c r="Y19" s="17"/>
      <c r="Z19" s="17"/>
      <c r="AA19" s="17"/>
      <c r="AB19" s="17"/>
      <c r="AC19" s="17"/>
      <c r="AD19" s="17"/>
      <c r="AE19" s="17"/>
      <c r="AF19" s="17"/>
    </row>
    <row r="20" spans="2:37" x14ac:dyDescent="0.25">
      <c r="B20" s="17"/>
      <c r="C20" s="59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T20" s="58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</row>
    <row r="21" spans="2:37" x14ac:dyDescent="0.25">
      <c r="B21" s="17"/>
      <c r="C21" s="59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 t="s">
        <v>54</v>
      </c>
      <c r="Q21" s="35">
        <f>Q17-Q19/2</f>
        <v>0.35147737208839236</v>
      </c>
      <c r="R21" s="17"/>
      <c r="T21" s="35">
        <f>IFERROR(Q21,"XXX")</f>
        <v>0.35147737208839236</v>
      </c>
      <c r="V21" s="117" t="s">
        <v>3</v>
      </c>
      <c r="W21" s="17"/>
      <c r="Y21" s="17"/>
      <c r="Z21" s="17"/>
      <c r="AA21" s="17"/>
      <c r="AB21" s="17"/>
      <c r="AC21" s="17"/>
      <c r="AD21" s="17"/>
      <c r="AE21" s="17"/>
      <c r="AF21" s="17"/>
      <c r="AI21" s="116" t="s">
        <v>71</v>
      </c>
    </row>
    <row r="22" spans="2:37" ht="18.75" x14ac:dyDescent="0.35"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T22" s="58"/>
      <c r="V22" s="118" t="s">
        <v>90</v>
      </c>
      <c r="W22" s="94">
        <f>ACOS(SIN(RADIANS(Q11))/COS(RADIANS(K5)))*180/PI()</f>
        <v>124.60900513521459</v>
      </c>
      <c r="X22" s="73">
        <f>IFERROR(W22,"XXX")</f>
        <v>124.60900513521459</v>
      </c>
      <c r="Y22" s="75" t="s">
        <v>10</v>
      </c>
      <c r="Z22" s="17"/>
      <c r="AA22" s="17"/>
      <c r="AD22" t="s">
        <v>50</v>
      </c>
      <c r="AE22" s="17"/>
    </row>
    <row r="23" spans="2:37" x14ac:dyDescent="0.25"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 t="s">
        <v>55</v>
      </c>
      <c r="Q23" s="35">
        <f>Q17+Q19/2</f>
        <v>0.69403436275497876</v>
      </c>
      <c r="R23" s="17"/>
      <c r="T23" s="35">
        <f>IFERROR(Q23,"XXX")</f>
        <v>0.69403436275497876</v>
      </c>
      <c r="Y23" s="17"/>
      <c r="Z23" s="17"/>
      <c r="AA23" s="17"/>
      <c r="AD23" s="17" t="s">
        <v>49</v>
      </c>
      <c r="AE23" s="17"/>
      <c r="AI23" t="s">
        <v>64</v>
      </c>
    </row>
    <row r="24" spans="2:37" x14ac:dyDescent="0.25"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V24" s="116" t="s">
        <v>5</v>
      </c>
      <c r="Y24" s="17"/>
      <c r="Z24" s="17"/>
      <c r="AA24" s="17"/>
      <c r="AD24" s="17"/>
      <c r="AE24" s="17"/>
      <c r="AF24" s="17"/>
      <c r="AG24" s="17"/>
      <c r="AI24" s="97">
        <f>MAX(AH45:AH409)</f>
        <v>17.102340889229904</v>
      </c>
      <c r="AJ24" s="88">
        <f>IF(AI24=24,"24:00",AI24/24)</f>
        <v>0.71259753705124596</v>
      </c>
      <c r="AK24" s="120" t="str">
        <f>IF(K5&gt;0,"21.06.","21.12.")</f>
        <v>21.06.</v>
      </c>
    </row>
    <row r="25" spans="2:37" ht="18.75" x14ac:dyDescent="0.25"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 t="s">
        <v>26</v>
      </c>
      <c r="Q25" s="60">
        <f>IF($C$14&gt;0,90-($C$14-Q11),90-(-$C$14+Q11))</f>
        <v>16.309994463387142</v>
      </c>
      <c r="R25" s="90" t="s">
        <v>10</v>
      </c>
      <c r="S25" s="17"/>
      <c r="T25" s="17"/>
      <c r="V25" s="118" t="s">
        <v>91</v>
      </c>
      <c r="W25" s="94">
        <f>360-W22</f>
        <v>235.3909948647854</v>
      </c>
      <c r="X25" s="73">
        <f>IFERROR(W25,"XXX")</f>
        <v>235.3909948647854</v>
      </c>
      <c r="Y25" s="75" t="s">
        <v>10</v>
      </c>
      <c r="Z25" s="17"/>
      <c r="AA25" s="17"/>
      <c r="AD25" s="17"/>
      <c r="AE25" s="17"/>
      <c r="AF25" s="17"/>
      <c r="AG25" s="17"/>
      <c r="AI25" t="s">
        <v>39</v>
      </c>
      <c r="AK25" s="120"/>
    </row>
    <row r="26" spans="2:37" x14ac:dyDescent="0.25"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T26" s="17"/>
      <c r="V26" s="17"/>
      <c r="W26" s="17"/>
      <c r="Y26" s="17"/>
      <c r="Z26" s="17"/>
      <c r="AA26" s="17"/>
      <c r="AD26" s="17"/>
      <c r="AE26" s="17"/>
      <c r="AF26" s="17"/>
      <c r="AG26" s="17"/>
      <c r="AI26" s="97">
        <f>MIN(AH45:AH409)</f>
        <v>7.1755662976367951</v>
      </c>
      <c r="AJ26" s="88">
        <f>AI26/24</f>
        <v>0.29898192906819981</v>
      </c>
      <c r="AK26" s="120" t="str">
        <f>IF(K5&gt;0,"21.12.","21.06.")</f>
        <v>21.12.</v>
      </c>
    </row>
    <row r="27" spans="2:37" ht="18.75" x14ac:dyDescent="0.25"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92" t="s">
        <v>62</v>
      </c>
      <c r="Q27" s="60">
        <f>IF(Q25&gt;90,90-(Q25-90),Q25)</f>
        <v>16.309994463387142</v>
      </c>
      <c r="R27" s="93" t="s">
        <v>10</v>
      </c>
      <c r="T27" s="17"/>
      <c r="V27" s="118" t="s">
        <v>88</v>
      </c>
      <c r="W27" s="107">
        <f>ATAN(SIN(RADIANS(W22))/TAN(RADIANS(K5)))*180/PI()</f>
        <v>30.539262432529856</v>
      </c>
      <c r="X27" s="73">
        <f>IF(W27&lt;0,W27*-1,W27)</f>
        <v>30.539262432529856</v>
      </c>
      <c r="Y27" s="75" t="s">
        <v>10</v>
      </c>
      <c r="Z27" s="17"/>
      <c r="AA27" s="17"/>
      <c r="AD27" t="s">
        <v>50</v>
      </c>
      <c r="AE27" s="17"/>
      <c r="AI27" t="s">
        <v>77</v>
      </c>
      <c r="AJ27" s="88"/>
    </row>
    <row r="28" spans="2:37" x14ac:dyDescent="0.25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V28" s="17"/>
      <c r="W28" s="17"/>
      <c r="X28" s="17"/>
      <c r="Y28" s="17"/>
      <c r="Z28" s="17"/>
      <c r="AA28" s="17"/>
      <c r="AD28" s="17" t="s">
        <v>49</v>
      </c>
      <c r="AE28" s="17"/>
      <c r="AI28" s="97">
        <f>AI24-AI26</f>
        <v>9.9267745915931087</v>
      </c>
      <c r="AJ28" s="88">
        <f>IF(AI28=24,"24:00",AI28/24)</f>
        <v>0.4136156079830462</v>
      </c>
    </row>
    <row r="29" spans="2:37" x14ac:dyDescent="0.25"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Q29" s="60" t="str">
        <f>IF(Q25=Q27,"",Q27)</f>
        <v/>
      </c>
      <c r="V29" s="17" t="s">
        <v>89</v>
      </c>
      <c r="W29" s="17"/>
      <c r="X29" s="73">
        <f>IFERROR(X27,"XXX")</f>
        <v>30.539262432529856</v>
      </c>
      <c r="Y29" s="17" t="s">
        <v>10</v>
      </c>
      <c r="Z29" s="17"/>
      <c r="AA29" s="17"/>
      <c r="AB29" s="17"/>
      <c r="AC29" s="17"/>
      <c r="AD29" s="17"/>
      <c r="AE29" s="17"/>
      <c r="AF29" s="17"/>
    </row>
    <row r="30" spans="2:37" x14ac:dyDescent="0.25"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T30" s="84"/>
      <c r="U30" s="17"/>
      <c r="X30" s="17"/>
      <c r="Y30" s="17"/>
      <c r="Z30" s="17"/>
      <c r="AA30" s="17"/>
      <c r="AB30" s="17"/>
      <c r="AC30" s="17"/>
      <c r="AD30" s="17"/>
      <c r="AE30" s="17"/>
      <c r="AF30" s="17"/>
    </row>
    <row r="31" spans="2:37" x14ac:dyDescent="0.25"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 t="s">
        <v>60</v>
      </c>
      <c r="Q31" s="91" t="str">
        <f>IF(K5&gt;Q11,"SÜDEN","NORDEN")</f>
        <v>SÜDEN</v>
      </c>
      <c r="U31" s="17"/>
      <c r="V31" s="17"/>
      <c r="X31" s="17"/>
      <c r="Y31" s="17"/>
      <c r="Z31" s="17"/>
      <c r="AA31" s="17"/>
      <c r="AB31" s="17"/>
      <c r="AC31" s="17"/>
      <c r="AD31" s="17"/>
      <c r="AE31" s="17"/>
      <c r="AF31" s="17"/>
    </row>
    <row r="32" spans="2:37" x14ac:dyDescent="0.25"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U32" s="17"/>
      <c r="V32" s="17"/>
      <c r="W32" s="78"/>
      <c r="X32" s="17"/>
      <c r="Y32" s="17"/>
      <c r="Z32" s="17"/>
      <c r="AA32" s="17"/>
      <c r="AB32" s="17"/>
      <c r="AC32" s="17"/>
      <c r="AD32" s="17"/>
      <c r="AE32" s="17"/>
      <c r="AF32" s="17"/>
    </row>
    <row r="33" spans="2:42" x14ac:dyDescent="0.25"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34" t="s">
        <v>59</v>
      </c>
      <c r="Q33" s="85">
        <f>24*60/360*0.5666</f>
        <v>2.2664</v>
      </c>
      <c r="R33" s="34"/>
      <c r="S33" s="34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I33" s="116" t="s">
        <v>68</v>
      </c>
      <c r="AL33" s="116" t="s">
        <v>69</v>
      </c>
    </row>
    <row r="34" spans="2:42" x14ac:dyDescent="0.25"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34"/>
      <c r="Q34" s="34"/>
      <c r="R34" s="34"/>
      <c r="S34" s="85"/>
      <c r="T34" s="83"/>
      <c r="U34" s="17"/>
      <c r="V34" s="17"/>
      <c r="W34" s="78"/>
      <c r="X34" s="17"/>
      <c r="Y34" s="17"/>
      <c r="Z34" s="17"/>
      <c r="AA34" s="17"/>
      <c r="AB34" s="17"/>
      <c r="AC34" s="17"/>
      <c r="AD34" s="17"/>
      <c r="AE34" s="17"/>
      <c r="AF34" s="17"/>
    </row>
    <row r="35" spans="2:42" x14ac:dyDescent="0.25"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34" t="s">
        <v>58</v>
      </c>
      <c r="Q35" s="64">
        <f>Q33/SIN(RADIANS(W27))</f>
        <v>4.4602874771825416</v>
      </c>
      <c r="R35" s="34" t="s">
        <v>39</v>
      </c>
      <c r="S35" s="86">
        <f>Q35/24/60</f>
        <v>3.0974218591545426E-3</v>
      </c>
      <c r="T35">
        <f>IFERROR(S35,"XXX")</f>
        <v>3.0974218591545426E-3</v>
      </c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I35" t="s">
        <v>64</v>
      </c>
      <c r="AL35" t="s">
        <v>64</v>
      </c>
    </row>
    <row r="36" spans="2:42" x14ac:dyDescent="0.25">
      <c r="P36" s="85"/>
      <c r="Q36" s="85"/>
      <c r="R36" s="85"/>
      <c r="S36" s="85"/>
      <c r="AI36" s="100">
        <f>MAX(AF45:AF409)</f>
        <v>59.073041265170261</v>
      </c>
      <c r="AJ36" s="121" t="str">
        <f>IF(K5&gt;0,"21.06.","21.12.")</f>
        <v>21.06.</v>
      </c>
      <c r="AL36" s="100">
        <f>MAX(AP45:AP409)</f>
        <v>35.633322236936863</v>
      </c>
      <c r="AM36" s="119">
        <f>IFERROR(AL36,"0°")</f>
        <v>35.633322236936863</v>
      </c>
    </row>
    <row r="37" spans="2:42" x14ac:dyDescent="0.25">
      <c r="P37" s="34" t="s">
        <v>56</v>
      </c>
      <c r="Q37" s="87">
        <f>Q21-S35</f>
        <v>0.34837995022923779</v>
      </c>
      <c r="R37" s="34">
        <f>IFERROR(Q37,"XXX")</f>
        <v>0.34837995022923779</v>
      </c>
      <c r="S37" s="85"/>
      <c r="AI37" t="s">
        <v>39</v>
      </c>
      <c r="AJ37" s="121"/>
      <c r="AL37" t="s">
        <v>39</v>
      </c>
    </row>
    <row r="38" spans="2:42" x14ac:dyDescent="0.25">
      <c r="P38" s="34"/>
      <c r="Q38" s="34"/>
      <c r="R38" s="34"/>
      <c r="S38" s="85"/>
      <c r="AI38" s="100">
        <f>MIN(AF45:AF409)</f>
        <v>12.193394935406133</v>
      </c>
      <c r="AJ38" s="121" t="str">
        <f>IF(K5&gt;0,"21.12.","21.06.")</f>
        <v>21.12.</v>
      </c>
      <c r="AL38" s="100">
        <f>MIN(AP45:AP409)</f>
        <v>27.641749682746703</v>
      </c>
      <c r="AM38" s="119">
        <f>IFERROR(AL38,"0°")</f>
        <v>27.641749682746703</v>
      </c>
    </row>
    <row r="39" spans="2:42" x14ac:dyDescent="0.25">
      <c r="P39" s="34" t="s">
        <v>56</v>
      </c>
      <c r="Q39" s="88">
        <f>Q23+S35</f>
        <v>0.69713178461413328</v>
      </c>
      <c r="R39" s="34">
        <f>IFERROR(Q39,"XXX")</f>
        <v>0.69713178461413328</v>
      </c>
      <c r="S39" s="85"/>
    </row>
    <row r="43" spans="2:42" x14ac:dyDescent="0.25"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61"/>
      <c r="P43" s="62" t="s">
        <v>25</v>
      </c>
      <c r="Q43" s="61"/>
      <c r="R43" s="17"/>
      <c r="S43" s="61"/>
      <c r="T43" s="62" t="s">
        <v>24</v>
      </c>
      <c r="U43" s="61"/>
      <c r="V43" s="72"/>
      <c r="W43" s="17"/>
      <c r="X43" s="17"/>
      <c r="Y43" s="70" t="s">
        <v>37</v>
      </c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</row>
    <row r="44" spans="2:42" x14ac:dyDescent="0.25">
      <c r="B44" s="17"/>
      <c r="C44" s="17"/>
      <c r="D44" s="17"/>
      <c r="E44" s="17" t="s">
        <v>31</v>
      </c>
      <c r="F44" s="17"/>
      <c r="G44" s="17"/>
      <c r="H44" s="17"/>
      <c r="I44" s="17"/>
      <c r="J44" s="17" t="s">
        <v>1</v>
      </c>
      <c r="K44" s="17" t="s">
        <v>2</v>
      </c>
      <c r="L44" s="17"/>
      <c r="M44" s="17" t="s">
        <v>6</v>
      </c>
      <c r="N44" s="17"/>
      <c r="O44" s="17" t="s">
        <v>3</v>
      </c>
      <c r="P44" s="17" t="s">
        <v>4</v>
      </c>
      <c r="Q44" s="17" t="s">
        <v>5</v>
      </c>
      <c r="R44" s="17"/>
      <c r="S44" s="17" t="s">
        <v>3</v>
      </c>
      <c r="T44" s="17" t="s">
        <v>4</v>
      </c>
      <c r="U44" s="17" t="s">
        <v>5</v>
      </c>
      <c r="V44" s="17"/>
      <c r="W44" s="17" t="s">
        <v>36</v>
      </c>
      <c r="X44" s="17"/>
      <c r="Y44" s="17" t="s">
        <v>14</v>
      </c>
      <c r="Z44" s="17" t="s">
        <v>3</v>
      </c>
      <c r="AA44" s="17" t="s">
        <v>4</v>
      </c>
      <c r="AB44" s="17" t="s">
        <v>5</v>
      </c>
      <c r="AC44" s="17"/>
      <c r="AD44" s="17" t="s">
        <v>36</v>
      </c>
      <c r="AE44" s="17"/>
      <c r="AF44" s="17" t="s">
        <v>6</v>
      </c>
      <c r="AH44" t="s">
        <v>1</v>
      </c>
      <c r="AJ44" t="s">
        <v>65</v>
      </c>
      <c r="AK44" t="s">
        <v>66</v>
      </c>
      <c r="AN44" t="s">
        <v>67</v>
      </c>
    </row>
    <row r="45" spans="2:42" x14ac:dyDescent="0.25">
      <c r="B45" s="63">
        <f>P7</f>
        <v>44562</v>
      </c>
      <c r="C45" s="64">
        <f>IF($P$5=B45,0.5,0)</f>
        <v>0</v>
      </c>
      <c r="D45" s="17">
        <v>0.5</v>
      </c>
      <c r="E45" s="65">
        <f>DEGREES(ASIN(SIN(RADIANS(-23.44))*COS(RADIANS(360/365.24*(D45+10)+360/PI()*0.0167*SIN(RADIANS(360/365.24*(D45-2)))))))</f>
        <v>-23.040281067465202</v>
      </c>
      <c r="F45" s="17"/>
      <c r="G45" s="56">
        <f>2*(DEGREES(ACOS(SIN(RADIANS(-0.83))-(SIN(RADIANS($C$14))*SIN(RADIANS(E45))/(COS(RADIANS($C$14))*COS(RADIANS(E45)))))))/15</f>
        <v>7.2840953648534903</v>
      </c>
      <c r="H45" s="56">
        <f>IF(E45&lt;0,IFERROR(G45,0),IFERROR(G45,24))</f>
        <v>7.2840953648534903</v>
      </c>
      <c r="I45" s="56">
        <f>IF(E45&lt;0,IFERROR(G45,24),IFERROR(G45,0))</f>
        <v>7.2840953648534903</v>
      </c>
      <c r="J45" s="65">
        <f t="shared" ref="J45:J108" si="0">IF($C$14&gt;0,H45,I45)</f>
        <v>7.2840953648534903</v>
      </c>
      <c r="K45" s="58">
        <f t="shared" ref="K45:K108" si="1">-0.171*SIN(0.0337*D45+0.465)-0.1299*SIN(0.01787*D45-0.168)</f>
        <v>-5.866918373395473E-2</v>
      </c>
      <c r="L45" s="17"/>
      <c r="M45" s="58">
        <f>IF($C$14&gt;0,90-($C$14-E45),90-(-$C$14+E45))</f>
        <v>12.593052265868124</v>
      </c>
      <c r="N45" s="66">
        <f t="shared" ref="N45:N108" si="2">B45</f>
        <v>44562</v>
      </c>
      <c r="O45" s="58">
        <f>P45-J45/2</f>
        <v>8.4166215013072083</v>
      </c>
      <c r="P45" s="58">
        <f t="shared" ref="P45:P108" si="3">12-K45</f>
        <v>12.058669183733954</v>
      </c>
      <c r="Q45" s="58">
        <f>P45+J45/2</f>
        <v>15.7007168661607</v>
      </c>
      <c r="R45" s="52"/>
      <c r="S45" s="67">
        <f t="shared" ref="S45:S108" si="4">O45/24+$V$16/24</f>
        <v>0.36532219218409667</v>
      </c>
      <c r="T45" s="67">
        <f t="shared" ref="T45:T108" si="5">P45/24+$V$16/24</f>
        <v>0.51707417895187779</v>
      </c>
      <c r="U45" s="67">
        <f t="shared" ref="U45:U108" si="6">Q45/24+$V$16/24</f>
        <v>0.66882616571965881</v>
      </c>
      <c r="V45" s="67"/>
      <c r="W45" s="71">
        <f t="shared" ref="W45:W108" si="7">AD45/24</f>
        <v>0.51456999956845528</v>
      </c>
      <c r="X45" s="17"/>
      <c r="Y45" s="68">
        <f t="shared" ref="Y45:Y108" si="8">B45</f>
        <v>44562</v>
      </c>
      <c r="Z45" s="69">
        <f t="shared" ref="Z45:Z108" si="9">S45*24</f>
        <v>8.767732612418321</v>
      </c>
      <c r="AA45" s="69">
        <f>T45*24</f>
        <v>12.409780294845067</v>
      </c>
      <c r="AB45" s="69">
        <f>U45*24</f>
        <v>16.051827977271813</v>
      </c>
      <c r="AC45" s="17"/>
      <c r="AD45" s="69">
        <f t="shared" ref="AD45:AD108" si="10">AVERAGE($AA$45:$AA$409)</f>
        <v>12.349679989642926</v>
      </c>
      <c r="AE45" s="98"/>
      <c r="AF45" s="69">
        <f>M45</f>
        <v>12.593052265868124</v>
      </c>
      <c r="AH45" s="69">
        <f>AB45-Z45</f>
        <v>7.2840953648534921</v>
      </c>
      <c r="AJ45" s="103">
        <f t="shared" ref="AJ45:AJ108" si="11">ACOS(SIN(RADIANS(E45))/COS(RADIANS($K$5)))*180/PI()</f>
        <v>132.20484708835733</v>
      </c>
      <c r="AK45" s="103">
        <f>360-AJ45</f>
        <v>227.79515291164267</v>
      </c>
      <c r="AM45" s="108">
        <f>ATAN(SIN(RADIANS(AJ45))/TAN(RADIANS($K$5)))*180/PI()</f>
        <v>27.967203553205096</v>
      </c>
      <c r="AN45" s="103">
        <f>IF(AM45&lt;0,AM45*-1,AM45)</f>
        <v>27.967203553205096</v>
      </c>
      <c r="AP45" s="73">
        <f>IFERROR(AN45,"XXX")</f>
        <v>27.967203553205096</v>
      </c>
    </row>
    <row r="46" spans="2:42" x14ac:dyDescent="0.25">
      <c r="B46" s="52">
        <f t="shared" ref="B46:B109" si="12">B45+1</f>
        <v>44563</v>
      </c>
      <c r="C46" s="64">
        <f t="shared" ref="C46:C109" si="13">IF($P$5=B46,0.5,0)</f>
        <v>0</v>
      </c>
      <c r="D46" s="17">
        <v>1.5</v>
      </c>
      <c r="E46" s="65">
        <f t="shared" ref="E46:E108" si="14">DEGREES(ASIN(SIN(RADIANS(-23.44))*COS(RADIANS(360/365.24*(D46+10)+360/PI()*0.0167*SIN(RADIANS(360/365.24*(D46-2)))))))</f>
        <v>-22.957733927291383</v>
      </c>
      <c r="F46" s="17"/>
      <c r="G46" s="56">
        <f t="shared" ref="G46:G108" si="15">2*(DEGREES(ACOS(SIN(RADIANS(-0.83))-(SIN(RADIANS($C$14))*SIN(RADIANS(E46))/(COS(RADIANS($C$14))*COS(RADIANS(E46)))))))/15</f>
        <v>7.3062947077891236</v>
      </c>
      <c r="H46" s="56">
        <f t="shared" ref="H46:H109" si="16">IF(E46&lt;0,IFERROR(G46,0),IFERROR(G46,24))</f>
        <v>7.3062947077891236</v>
      </c>
      <c r="I46" s="56">
        <f t="shared" ref="I46:I109" si="17">IF(E46&lt;0,IFERROR(G46,24),IFERROR(G46,0))</f>
        <v>7.3062947077891236</v>
      </c>
      <c r="J46" s="65">
        <f t="shared" si="0"/>
        <v>7.3062947077891236</v>
      </c>
      <c r="K46" s="58">
        <f t="shared" si="1"/>
        <v>-6.6024948135533376E-2</v>
      </c>
      <c r="L46" s="17"/>
      <c r="M46" s="58">
        <f t="shared" ref="M46:M108" si="18">IF($C$14&gt;0,90-($C$14-E46),90-(-$C$14+E46))</f>
        <v>12.675599406041954</v>
      </c>
      <c r="N46" s="66">
        <f t="shared" si="2"/>
        <v>44563</v>
      </c>
      <c r="O46" s="58">
        <f t="shared" ref="O46:O109" si="19">P46-J46/2</f>
        <v>8.412877594240971</v>
      </c>
      <c r="P46" s="58">
        <f t="shared" si="3"/>
        <v>12.066024948135533</v>
      </c>
      <c r="Q46" s="58">
        <f t="shared" ref="Q46:Q109" si="20">P46+J46/2</f>
        <v>15.719172302030096</v>
      </c>
      <c r="R46" s="52"/>
      <c r="S46" s="67">
        <f t="shared" si="4"/>
        <v>0.36516619605633671</v>
      </c>
      <c r="T46" s="67">
        <f t="shared" si="5"/>
        <v>0.51738066913527692</v>
      </c>
      <c r="U46" s="67">
        <f t="shared" si="6"/>
        <v>0.66959514221421701</v>
      </c>
      <c r="V46" s="67"/>
      <c r="W46" s="71">
        <f t="shared" si="7"/>
        <v>0.51456999956845528</v>
      </c>
      <c r="X46" s="17"/>
      <c r="Y46" s="68">
        <f t="shared" si="8"/>
        <v>44563</v>
      </c>
      <c r="Z46" s="69">
        <f t="shared" si="9"/>
        <v>8.7639887053520802</v>
      </c>
      <c r="AA46" s="69">
        <f t="shared" ref="AA46:AA108" si="21">T46*24</f>
        <v>12.417136059246646</v>
      </c>
      <c r="AB46" s="69">
        <f t="shared" ref="AB46:AB108" si="22">U46*24</f>
        <v>16.070283413141208</v>
      </c>
      <c r="AC46" s="17"/>
      <c r="AD46" s="69">
        <f t="shared" si="10"/>
        <v>12.349679989642926</v>
      </c>
      <c r="AE46" s="98"/>
      <c r="AF46" s="69">
        <f t="shared" ref="AF46:AF109" si="23">M46</f>
        <v>12.675599406041954</v>
      </c>
      <c r="AH46" s="69">
        <f t="shared" ref="AH46:AH109" si="24">AB46-Z46</f>
        <v>7.306294707789128</v>
      </c>
      <c r="AJ46" s="103">
        <f t="shared" si="11"/>
        <v>132.02901819357626</v>
      </c>
      <c r="AK46" s="103">
        <f t="shared" ref="AK46:AK109" si="25">360-AJ46</f>
        <v>227.97098180642374</v>
      </c>
      <c r="AM46" s="108">
        <f t="shared" ref="AM46:AM109" si="26">ATAN(SIN(RADIANS(AJ46))/TAN(RADIANS($K$5)))*180/PI()</f>
        <v>28.033099080893809</v>
      </c>
      <c r="AN46" s="103">
        <f t="shared" ref="AN46:AN109" si="27">IF(AM46&lt;0,AM46*-1,AM46)</f>
        <v>28.033099080893809</v>
      </c>
      <c r="AP46" s="73">
        <f t="shared" ref="AP46:AP109" si="28">IFERROR(AN46,"XXX")</f>
        <v>28.033099080893809</v>
      </c>
    </row>
    <row r="47" spans="2:42" x14ac:dyDescent="0.25">
      <c r="B47" s="52">
        <f t="shared" si="12"/>
        <v>44564</v>
      </c>
      <c r="C47" s="64">
        <f t="shared" si="13"/>
        <v>0</v>
      </c>
      <c r="D47" s="17">
        <v>2.5</v>
      </c>
      <c r="E47" s="65">
        <f t="shared" si="14"/>
        <v>-22.867571359358262</v>
      </c>
      <c r="F47" s="17"/>
      <c r="G47" s="56">
        <f t="shared" si="15"/>
        <v>7.3304593454140656</v>
      </c>
      <c r="H47" s="56">
        <f t="shared" si="16"/>
        <v>7.3304593454140656</v>
      </c>
      <c r="I47" s="56">
        <f t="shared" si="17"/>
        <v>7.3304593454140656</v>
      </c>
      <c r="J47" s="65">
        <f t="shared" si="0"/>
        <v>7.3304593454140656</v>
      </c>
      <c r="K47" s="58">
        <f t="shared" si="1"/>
        <v>-7.3290814349582178E-2</v>
      </c>
      <c r="L47" s="17"/>
      <c r="M47" s="58">
        <f t="shared" si="18"/>
        <v>12.765761973975074</v>
      </c>
      <c r="N47" s="66">
        <f t="shared" si="2"/>
        <v>44564</v>
      </c>
      <c r="O47" s="58">
        <f t="shared" si="19"/>
        <v>8.4080611416425484</v>
      </c>
      <c r="P47" s="58">
        <f t="shared" si="3"/>
        <v>12.073290814349582</v>
      </c>
      <c r="Q47" s="58">
        <f t="shared" si="20"/>
        <v>15.738520487056615</v>
      </c>
      <c r="R47" s="52"/>
      <c r="S47" s="67">
        <f t="shared" si="4"/>
        <v>0.36496551053140247</v>
      </c>
      <c r="T47" s="67">
        <f t="shared" si="5"/>
        <v>0.51768341356086223</v>
      </c>
      <c r="U47" s="67">
        <f t="shared" si="6"/>
        <v>0.67040131659032198</v>
      </c>
      <c r="V47" s="67"/>
      <c r="W47" s="71">
        <f t="shared" si="7"/>
        <v>0.51456999956845528</v>
      </c>
      <c r="X47" s="17"/>
      <c r="Y47" s="68">
        <f t="shared" si="8"/>
        <v>44564</v>
      </c>
      <c r="Z47" s="69">
        <f t="shared" si="9"/>
        <v>8.7591722527536593</v>
      </c>
      <c r="AA47" s="69">
        <f t="shared" si="21"/>
        <v>12.424401925460693</v>
      </c>
      <c r="AB47" s="69">
        <f t="shared" si="22"/>
        <v>16.089631598167728</v>
      </c>
      <c r="AC47" s="17"/>
      <c r="AD47" s="69">
        <f t="shared" si="10"/>
        <v>12.349679989642926</v>
      </c>
      <c r="AE47" s="98"/>
      <c r="AF47" s="69">
        <f t="shared" si="23"/>
        <v>12.765761973975074</v>
      </c>
      <c r="AH47" s="69">
        <f t="shared" si="24"/>
        <v>7.3304593454140683</v>
      </c>
      <c r="AJ47" s="103">
        <f t="shared" si="11"/>
        <v>131.83739999583125</v>
      </c>
      <c r="AK47" s="103">
        <f t="shared" si="25"/>
        <v>228.16260000416875</v>
      </c>
      <c r="AM47" s="108">
        <f t="shared" si="26"/>
        <v>28.104565611952111</v>
      </c>
      <c r="AN47" s="103">
        <f t="shared" si="27"/>
        <v>28.104565611952111</v>
      </c>
      <c r="AP47" s="73">
        <f t="shared" si="28"/>
        <v>28.104565611952111</v>
      </c>
    </row>
    <row r="48" spans="2:42" x14ac:dyDescent="0.25">
      <c r="B48" s="52">
        <f t="shared" si="12"/>
        <v>44565</v>
      </c>
      <c r="C48" s="64">
        <f t="shared" si="13"/>
        <v>0</v>
      </c>
      <c r="D48" s="17">
        <v>3.5</v>
      </c>
      <c r="E48" s="65">
        <f t="shared" si="14"/>
        <v>-22.769837643547351</v>
      </c>
      <c r="F48" s="17"/>
      <c r="G48" s="56">
        <f t="shared" si="15"/>
        <v>7.3565567206820059</v>
      </c>
      <c r="H48" s="56">
        <f t="shared" si="16"/>
        <v>7.3565567206820059</v>
      </c>
      <c r="I48" s="56">
        <f t="shared" si="17"/>
        <v>7.3565567206820059</v>
      </c>
      <c r="J48" s="65">
        <f t="shared" si="0"/>
        <v>7.3565567206820059</v>
      </c>
      <c r="K48" s="58">
        <f t="shared" si="1"/>
        <v>-8.0460409593449272E-2</v>
      </c>
      <c r="L48" s="17"/>
      <c r="M48" s="58">
        <f t="shared" si="18"/>
        <v>12.863495689785978</v>
      </c>
      <c r="N48" s="66">
        <f t="shared" si="2"/>
        <v>44565</v>
      </c>
      <c r="O48" s="58">
        <f t="shared" si="19"/>
        <v>8.4021820492524455</v>
      </c>
      <c r="P48" s="58">
        <f t="shared" si="3"/>
        <v>12.080460409593449</v>
      </c>
      <c r="Q48" s="58">
        <f t="shared" si="20"/>
        <v>15.758738769934453</v>
      </c>
      <c r="R48" s="52"/>
      <c r="S48" s="67">
        <f t="shared" si="4"/>
        <v>0.36472054834848155</v>
      </c>
      <c r="T48" s="67">
        <f t="shared" si="5"/>
        <v>0.51798214669602338</v>
      </c>
      <c r="U48" s="67">
        <f t="shared" si="6"/>
        <v>0.67124374504356521</v>
      </c>
      <c r="V48" s="67"/>
      <c r="W48" s="71">
        <f t="shared" si="7"/>
        <v>0.51456999956845528</v>
      </c>
      <c r="X48" s="17"/>
      <c r="Y48" s="68">
        <f t="shared" si="8"/>
        <v>44565</v>
      </c>
      <c r="Z48" s="69">
        <f t="shared" si="9"/>
        <v>8.7532931603635582</v>
      </c>
      <c r="AA48" s="69">
        <f t="shared" si="21"/>
        <v>12.431571520704562</v>
      </c>
      <c r="AB48" s="69">
        <f t="shared" si="22"/>
        <v>16.109849881045566</v>
      </c>
      <c r="AC48" s="17"/>
      <c r="AD48" s="69">
        <f t="shared" si="10"/>
        <v>12.349679989642926</v>
      </c>
      <c r="AE48" s="98"/>
      <c r="AF48" s="69">
        <f t="shared" si="23"/>
        <v>12.863495689785978</v>
      </c>
      <c r="AH48" s="69">
        <f t="shared" si="24"/>
        <v>7.3565567206820077</v>
      </c>
      <c r="AJ48" s="103">
        <f t="shared" si="11"/>
        <v>131.6301940676874</v>
      </c>
      <c r="AK48" s="103">
        <f t="shared" si="25"/>
        <v>228.3698059323126</v>
      </c>
      <c r="AM48" s="108">
        <f t="shared" si="26"/>
        <v>28.181439526590712</v>
      </c>
      <c r="AN48" s="103">
        <f t="shared" si="27"/>
        <v>28.181439526590712</v>
      </c>
      <c r="AP48" s="73">
        <f t="shared" si="28"/>
        <v>28.181439526590712</v>
      </c>
    </row>
    <row r="49" spans="2:42" x14ac:dyDescent="0.25">
      <c r="B49" s="52">
        <f t="shared" si="12"/>
        <v>44566</v>
      </c>
      <c r="C49" s="64">
        <f t="shared" si="13"/>
        <v>0</v>
      </c>
      <c r="D49" s="17">
        <v>4.5</v>
      </c>
      <c r="E49" s="65">
        <f t="shared" si="14"/>
        <v>-22.664580779502032</v>
      </c>
      <c r="F49" s="17"/>
      <c r="G49" s="56">
        <f t="shared" si="15"/>
        <v>7.3845521807196768</v>
      </c>
      <c r="H49" s="56">
        <f t="shared" si="16"/>
        <v>7.3845521807196768</v>
      </c>
      <c r="I49" s="56">
        <f t="shared" si="17"/>
        <v>7.3845521807196768</v>
      </c>
      <c r="J49" s="65">
        <f t="shared" si="0"/>
        <v>7.3845521807196768</v>
      </c>
      <c r="K49" s="58">
        <f t="shared" si="1"/>
        <v>-8.7527474573178748E-2</v>
      </c>
      <c r="L49" s="17"/>
      <c r="M49" s="58">
        <f t="shared" si="18"/>
        <v>12.968752553831308</v>
      </c>
      <c r="N49" s="66">
        <f t="shared" si="2"/>
        <v>44566</v>
      </c>
      <c r="O49" s="58">
        <f t="shared" si="19"/>
        <v>8.3952513842133403</v>
      </c>
      <c r="P49" s="58">
        <f t="shared" si="3"/>
        <v>12.087527474573179</v>
      </c>
      <c r="Q49" s="58">
        <f t="shared" si="20"/>
        <v>15.779803564933017</v>
      </c>
      <c r="R49" s="52"/>
      <c r="S49" s="67">
        <f t="shared" si="4"/>
        <v>0.36443177063851884</v>
      </c>
      <c r="T49" s="67">
        <f t="shared" si="5"/>
        <v>0.51827660773684547</v>
      </c>
      <c r="U49" s="67">
        <f t="shared" si="6"/>
        <v>0.672121444835172</v>
      </c>
      <c r="V49" s="67"/>
      <c r="W49" s="71">
        <f t="shared" si="7"/>
        <v>0.51456999956845528</v>
      </c>
      <c r="X49" s="17"/>
      <c r="Y49" s="68">
        <f t="shared" si="8"/>
        <v>44566</v>
      </c>
      <c r="Z49" s="69">
        <f t="shared" si="9"/>
        <v>8.7463624953244512</v>
      </c>
      <c r="AA49" s="69">
        <f t="shared" si="21"/>
        <v>12.438638585684291</v>
      </c>
      <c r="AB49" s="69">
        <f t="shared" si="22"/>
        <v>16.130914676044128</v>
      </c>
      <c r="AC49" s="17"/>
      <c r="AD49" s="69">
        <f t="shared" si="10"/>
        <v>12.349679989642926</v>
      </c>
      <c r="AE49" s="98"/>
      <c r="AF49" s="69">
        <f t="shared" si="23"/>
        <v>12.968752553831308</v>
      </c>
      <c r="AH49" s="69">
        <f t="shared" si="24"/>
        <v>7.3845521807196768</v>
      </c>
      <c r="AJ49" s="103">
        <f t="shared" si="11"/>
        <v>131.40761536939044</v>
      </c>
      <c r="AK49" s="103">
        <f t="shared" si="25"/>
        <v>228.59238463060956</v>
      </c>
      <c r="AM49" s="108">
        <f t="shared" si="26"/>
        <v>28.263546823720382</v>
      </c>
      <c r="AN49" s="103">
        <f t="shared" si="27"/>
        <v>28.263546823720382</v>
      </c>
      <c r="AP49" s="73">
        <f t="shared" si="28"/>
        <v>28.263546823720382</v>
      </c>
    </row>
    <row r="50" spans="2:42" x14ac:dyDescent="0.25">
      <c r="B50" s="52">
        <f t="shared" si="12"/>
        <v>44567</v>
      </c>
      <c r="C50" s="64">
        <f t="shared" si="13"/>
        <v>0</v>
      </c>
      <c r="D50" s="17">
        <v>5.5</v>
      </c>
      <c r="E50" s="65">
        <f t="shared" si="14"/>
        <v>-22.551852409329111</v>
      </c>
      <c r="F50" s="17"/>
      <c r="G50" s="56">
        <f t="shared" si="15"/>
        <v>7.4144091430924268</v>
      </c>
      <c r="H50" s="56">
        <f t="shared" si="16"/>
        <v>7.4144091430924268</v>
      </c>
      <c r="I50" s="56">
        <f t="shared" si="17"/>
        <v>7.4144091430924268</v>
      </c>
      <c r="J50" s="65">
        <f t="shared" si="0"/>
        <v>7.4144091430924268</v>
      </c>
      <c r="K50" s="58">
        <f t="shared" si="1"/>
        <v>-9.4485869990360474E-2</v>
      </c>
      <c r="L50" s="17"/>
      <c r="M50" s="58">
        <f t="shared" si="18"/>
        <v>13.081480924004225</v>
      </c>
      <c r="N50" s="66">
        <f t="shared" si="2"/>
        <v>44567</v>
      </c>
      <c r="O50" s="58">
        <f t="shared" si="19"/>
        <v>8.3872812984441474</v>
      </c>
      <c r="P50" s="58">
        <f t="shared" si="3"/>
        <v>12.094485869990361</v>
      </c>
      <c r="Q50" s="58">
        <f t="shared" si="20"/>
        <v>15.801690441536575</v>
      </c>
      <c r="R50" s="52"/>
      <c r="S50" s="67">
        <f t="shared" si="4"/>
        <v>0.36409968373146906</v>
      </c>
      <c r="T50" s="67">
        <f t="shared" si="5"/>
        <v>0.51856654087922804</v>
      </c>
      <c r="U50" s="67">
        <f t="shared" si="6"/>
        <v>0.67303339802698692</v>
      </c>
      <c r="V50" s="67"/>
      <c r="W50" s="71">
        <f t="shared" si="7"/>
        <v>0.51456999956845528</v>
      </c>
      <c r="X50" s="17"/>
      <c r="Y50" s="68">
        <f t="shared" si="8"/>
        <v>44567</v>
      </c>
      <c r="Z50" s="69">
        <f t="shared" si="9"/>
        <v>8.7383924095552565</v>
      </c>
      <c r="AA50" s="69">
        <f t="shared" si="21"/>
        <v>12.445596981101474</v>
      </c>
      <c r="AB50" s="69">
        <f t="shared" si="22"/>
        <v>16.152801552647688</v>
      </c>
      <c r="AC50" s="17"/>
      <c r="AD50" s="69">
        <f t="shared" si="10"/>
        <v>12.349679989642926</v>
      </c>
      <c r="AE50" s="98"/>
      <c r="AF50" s="69">
        <f t="shared" si="23"/>
        <v>13.081480924004225</v>
      </c>
      <c r="AH50" s="69">
        <f t="shared" si="24"/>
        <v>7.4144091430924313</v>
      </c>
      <c r="AJ50" s="103">
        <f t="shared" si="11"/>
        <v>131.16989129033939</v>
      </c>
      <c r="AK50" s="103">
        <f t="shared" si="25"/>
        <v>228.83010870966061</v>
      </c>
      <c r="AM50" s="108">
        <f t="shared" si="26"/>
        <v>28.35070396142974</v>
      </c>
      <c r="AN50" s="103">
        <f t="shared" si="27"/>
        <v>28.35070396142974</v>
      </c>
      <c r="AP50" s="73">
        <f t="shared" si="28"/>
        <v>28.35070396142974</v>
      </c>
    </row>
    <row r="51" spans="2:42" x14ac:dyDescent="0.25">
      <c r="B51" s="52">
        <f t="shared" si="12"/>
        <v>44568</v>
      </c>
      <c r="C51" s="64">
        <f t="shared" si="13"/>
        <v>0</v>
      </c>
      <c r="D51" s="17">
        <v>6.5</v>
      </c>
      <c r="E51" s="65">
        <f t="shared" si="14"/>
        <v>-22.431707735346961</v>
      </c>
      <c r="F51" s="17"/>
      <c r="G51" s="56">
        <f t="shared" si="15"/>
        <v>7.4460892663273244</v>
      </c>
      <c r="H51" s="56">
        <f t="shared" si="16"/>
        <v>7.4460892663273244</v>
      </c>
      <c r="I51" s="56">
        <f t="shared" si="17"/>
        <v>7.4460892663273244</v>
      </c>
      <c r="J51" s="65">
        <f t="shared" si="0"/>
        <v>7.4460892663273244</v>
      </c>
      <c r="K51" s="58">
        <f t="shared" si="1"/>
        <v>-0.10132958291157666</v>
      </c>
      <c r="L51" s="17"/>
      <c r="M51" s="58">
        <f t="shared" si="18"/>
        <v>13.201625597986379</v>
      </c>
      <c r="N51" s="66">
        <f t="shared" si="2"/>
        <v>44568</v>
      </c>
      <c r="O51" s="58">
        <f t="shared" si="19"/>
        <v>8.3782849497479148</v>
      </c>
      <c r="P51" s="58">
        <f t="shared" si="3"/>
        <v>12.101329582911577</v>
      </c>
      <c r="Q51" s="58">
        <f t="shared" si="20"/>
        <v>15.824374216075238</v>
      </c>
      <c r="R51" s="52"/>
      <c r="S51" s="67">
        <f t="shared" si="4"/>
        <v>0.36372483586912607</v>
      </c>
      <c r="T51" s="67">
        <f t="shared" si="5"/>
        <v>0.51885169558427868</v>
      </c>
      <c r="U51" s="67">
        <f t="shared" si="6"/>
        <v>0.67397855529943129</v>
      </c>
      <c r="V51" s="67"/>
      <c r="W51" s="71">
        <f t="shared" si="7"/>
        <v>0.51456999956845528</v>
      </c>
      <c r="X51" s="17"/>
      <c r="Y51" s="68">
        <f t="shared" si="8"/>
        <v>44568</v>
      </c>
      <c r="Z51" s="69">
        <f t="shared" si="9"/>
        <v>8.7293960608590258</v>
      </c>
      <c r="AA51" s="69">
        <f t="shared" si="21"/>
        <v>12.452440694022687</v>
      </c>
      <c r="AB51" s="69">
        <f t="shared" si="22"/>
        <v>16.175485327186351</v>
      </c>
      <c r="AC51" s="17"/>
      <c r="AD51" s="69">
        <f t="shared" si="10"/>
        <v>12.349679989642926</v>
      </c>
      <c r="AE51" s="98"/>
      <c r="AF51" s="69">
        <f t="shared" si="23"/>
        <v>13.201625597986379</v>
      </c>
      <c r="AH51" s="69">
        <f t="shared" si="24"/>
        <v>7.4460892663273253</v>
      </c>
      <c r="AJ51" s="103">
        <f t="shared" si="11"/>
        <v>130.91726066755717</v>
      </c>
      <c r="AK51" s="103">
        <f t="shared" si="25"/>
        <v>229.08273933244283</v>
      </c>
      <c r="AM51" s="108">
        <f t="shared" si="26"/>
        <v>28.442718718583379</v>
      </c>
      <c r="AN51" s="103">
        <f t="shared" si="27"/>
        <v>28.442718718583379</v>
      </c>
      <c r="AP51" s="73">
        <f t="shared" si="28"/>
        <v>28.442718718583379</v>
      </c>
    </row>
    <row r="52" spans="2:42" x14ac:dyDescent="0.25">
      <c r="B52" s="52">
        <f t="shared" si="12"/>
        <v>44569</v>
      </c>
      <c r="C52" s="64">
        <f t="shared" si="13"/>
        <v>0</v>
      </c>
      <c r="D52" s="17">
        <v>7.5</v>
      </c>
      <c r="E52" s="65">
        <f t="shared" si="14"/>
        <v>-22.304205433222354</v>
      </c>
      <c r="F52" s="17"/>
      <c r="G52" s="56">
        <f t="shared" si="15"/>
        <v>7.4795526231490168</v>
      </c>
      <c r="H52" s="56">
        <f t="shared" si="16"/>
        <v>7.4795526231490168</v>
      </c>
      <c r="I52" s="56">
        <f t="shared" si="17"/>
        <v>7.4795526231490168</v>
      </c>
      <c r="J52" s="65">
        <f t="shared" si="0"/>
        <v>7.4795526231490168</v>
      </c>
      <c r="K52" s="58">
        <f t="shared" si="1"/>
        <v>-0.10805273299340493</v>
      </c>
      <c r="L52" s="17"/>
      <c r="M52" s="58">
        <f t="shared" si="18"/>
        <v>13.329127900110976</v>
      </c>
      <c r="N52" s="66">
        <f t="shared" si="2"/>
        <v>44569</v>
      </c>
      <c r="O52" s="58">
        <f t="shared" si="19"/>
        <v>8.3682764214188978</v>
      </c>
      <c r="P52" s="58">
        <f t="shared" si="3"/>
        <v>12.108052732993405</v>
      </c>
      <c r="Q52" s="58">
        <f t="shared" si="20"/>
        <v>15.847829044567913</v>
      </c>
      <c r="R52" s="52"/>
      <c r="S52" s="67">
        <f t="shared" si="4"/>
        <v>0.36330781385541699</v>
      </c>
      <c r="T52" s="67">
        <f t="shared" si="5"/>
        <v>0.51913182683768822</v>
      </c>
      <c r="U52" s="67">
        <f t="shared" si="6"/>
        <v>0.67495583981995932</v>
      </c>
      <c r="V52" s="67"/>
      <c r="W52" s="71">
        <f t="shared" si="7"/>
        <v>0.51456999956845528</v>
      </c>
      <c r="X52" s="17"/>
      <c r="Y52" s="68">
        <f t="shared" si="8"/>
        <v>44569</v>
      </c>
      <c r="Z52" s="69">
        <f t="shared" si="9"/>
        <v>8.719387532530007</v>
      </c>
      <c r="AA52" s="69">
        <f t="shared" si="21"/>
        <v>12.459163844104516</v>
      </c>
      <c r="AB52" s="69">
        <f t="shared" si="22"/>
        <v>16.198940155679026</v>
      </c>
      <c r="AC52" s="17"/>
      <c r="AD52" s="69">
        <f t="shared" si="10"/>
        <v>12.349679989642926</v>
      </c>
      <c r="AE52" s="98"/>
      <c r="AF52" s="69">
        <f t="shared" si="23"/>
        <v>13.329127900110976</v>
      </c>
      <c r="AH52" s="69">
        <f t="shared" si="24"/>
        <v>7.4795526231490186</v>
      </c>
      <c r="AJ52" s="103">
        <f t="shared" si="11"/>
        <v>130.64997279018482</v>
      </c>
      <c r="AK52" s="103">
        <f t="shared" si="25"/>
        <v>229.35002720981518</v>
      </c>
      <c r="AM52" s="108">
        <f t="shared" si="26"/>
        <v>28.53939106970353</v>
      </c>
      <c r="AN52" s="103">
        <f t="shared" si="27"/>
        <v>28.53939106970353</v>
      </c>
      <c r="AP52" s="73">
        <f t="shared" si="28"/>
        <v>28.53939106970353</v>
      </c>
    </row>
    <row r="53" spans="2:42" x14ac:dyDescent="0.25">
      <c r="B53" s="52">
        <f t="shared" si="12"/>
        <v>44570</v>
      </c>
      <c r="C53" s="64">
        <f t="shared" si="13"/>
        <v>0</v>
      </c>
      <c r="D53" s="17">
        <v>8.5</v>
      </c>
      <c r="E53" s="65">
        <f t="shared" si="14"/>
        <v>-22.169407560850821</v>
      </c>
      <c r="F53" s="17"/>
      <c r="G53" s="56">
        <f t="shared" si="15"/>
        <v>7.514757874939745</v>
      </c>
      <c r="H53" s="56">
        <f t="shared" si="16"/>
        <v>7.514757874939745</v>
      </c>
      <c r="I53" s="56">
        <f t="shared" si="17"/>
        <v>7.514757874939745</v>
      </c>
      <c r="J53" s="65">
        <f t="shared" si="0"/>
        <v>7.514757874939745</v>
      </c>
      <c r="K53" s="58">
        <f t="shared" si="1"/>
        <v>-0.11464957855610129</v>
      </c>
      <c r="L53" s="17"/>
      <c r="M53" s="58">
        <f t="shared" si="18"/>
        <v>13.463925772482511</v>
      </c>
      <c r="N53" s="66">
        <f t="shared" si="2"/>
        <v>44570</v>
      </c>
      <c r="O53" s="58">
        <f t="shared" si="19"/>
        <v>8.3572706410862274</v>
      </c>
      <c r="P53" s="58">
        <f t="shared" si="3"/>
        <v>12.114649578556101</v>
      </c>
      <c r="Q53" s="58">
        <f t="shared" si="20"/>
        <v>15.872028516025974</v>
      </c>
      <c r="R53" s="52"/>
      <c r="S53" s="67">
        <f t="shared" si="4"/>
        <v>0.36284923967488913</v>
      </c>
      <c r="T53" s="67">
        <f t="shared" si="5"/>
        <v>0.51940669540280049</v>
      </c>
      <c r="U53" s="67">
        <f t="shared" si="6"/>
        <v>0.67596415113071195</v>
      </c>
      <c r="V53" s="67"/>
      <c r="W53" s="71">
        <f t="shared" si="7"/>
        <v>0.51456999956845528</v>
      </c>
      <c r="X53" s="17"/>
      <c r="Y53" s="68">
        <f t="shared" si="8"/>
        <v>44570</v>
      </c>
      <c r="Z53" s="69">
        <f t="shared" si="9"/>
        <v>8.7083817521973401</v>
      </c>
      <c r="AA53" s="69">
        <f t="shared" si="21"/>
        <v>12.465760689667212</v>
      </c>
      <c r="AB53" s="69">
        <f t="shared" si="22"/>
        <v>16.223139627137087</v>
      </c>
      <c r="AC53" s="17"/>
      <c r="AD53" s="69">
        <f t="shared" si="10"/>
        <v>12.349679989642926</v>
      </c>
      <c r="AE53" s="98"/>
      <c r="AF53" s="69">
        <f t="shared" si="23"/>
        <v>13.463925772482511</v>
      </c>
      <c r="AH53" s="69">
        <f t="shared" si="24"/>
        <v>7.5147578749397468</v>
      </c>
      <c r="AJ53" s="103">
        <f t="shared" si="11"/>
        <v>130.36828639864484</v>
      </c>
      <c r="AK53" s="103">
        <f t="shared" si="25"/>
        <v>229.63171360135516</v>
      </c>
      <c r="AM53" s="108">
        <f t="shared" si="26"/>
        <v>28.640514065590686</v>
      </c>
      <c r="AN53" s="103">
        <f t="shared" si="27"/>
        <v>28.640514065590686</v>
      </c>
      <c r="AP53" s="73">
        <f t="shared" si="28"/>
        <v>28.640514065590686</v>
      </c>
    </row>
    <row r="54" spans="2:42" x14ac:dyDescent="0.25">
      <c r="B54" s="52">
        <f t="shared" si="12"/>
        <v>44571</v>
      </c>
      <c r="C54" s="64">
        <f t="shared" si="13"/>
        <v>0</v>
      </c>
      <c r="D54" s="17">
        <v>9.5</v>
      </c>
      <c r="E54" s="65">
        <f t="shared" si="14"/>
        <v>-22.02737946334566</v>
      </c>
      <c r="F54" s="17"/>
      <c r="G54" s="56">
        <f t="shared" si="15"/>
        <v>7.5516624460095931</v>
      </c>
      <c r="H54" s="56">
        <f t="shared" si="16"/>
        <v>7.5516624460095931</v>
      </c>
      <c r="I54" s="56">
        <f t="shared" si="17"/>
        <v>7.5516624460095931</v>
      </c>
      <c r="J54" s="65">
        <f t="shared" si="0"/>
        <v>7.5516624460095931</v>
      </c>
      <c r="K54" s="58">
        <f t="shared" si="1"/>
        <v>-0.12111452249925901</v>
      </c>
      <c r="L54" s="17"/>
      <c r="M54" s="58">
        <f t="shared" si="18"/>
        <v>13.605953869987673</v>
      </c>
      <c r="N54" s="66">
        <f t="shared" si="2"/>
        <v>44571</v>
      </c>
      <c r="O54" s="58">
        <f t="shared" si="19"/>
        <v>8.3452832994944615</v>
      </c>
      <c r="P54" s="58">
        <f t="shared" si="3"/>
        <v>12.121114522499258</v>
      </c>
      <c r="Q54" s="58">
        <f t="shared" si="20"/>
        <v>15.896945745504055</v>
      </c>
      <c r="R54" s="52"/>
      <c r="S54" s="67">
        <f t="shared" si="4"/>
        <v>0.36234976710856548</v>
      </c>
      <c r="T54" s="67">
        <f t="shared" si="5"/>
        <v>0.51967606806709876</v>
      </c>
      <c r="U54" s="67">
        <f t="shared" si="6"/>
        <v>0.67700236902563193</v>
      </c>
      <c r="V54" s="67"/>
      <c r="W54" s="71">
        <f t="shared" si="7"/>
        <v>0.51456999956845528</v>
      </c>
      <c r="X54" s="17"/>
      <c r="Y54" s="68">
        <f t="shared" si="8"/>
        <v>44571</v>
      </c>
      <c r="Z54" s="69">
        <f t="shared" si="9"/>
        <v>8.6963944106055706</v>
      </c>
      <c r="AA54" s="69">
        <f t="shared" si="21"/>
        <v>12.472225633610371</v>
      </c>
      <c r="AB54" s="69">
        <f t="shared" si="22"/>
        <v>16.248056856615165</v>
      </c>
      <c r="AC54" s="17"/>
      <c r="AD54" s="69">
        <f t="shared" si="10"/>
        <v>12.349679989642926</v>
      </c>
      <c r="AE54" s="98"/>
      <c r="AF54" s="69">
        <f t="shared" si="23"/>
        <v>13.605953869987673</v>
      </c>
      <c r="AH54" s="69">
        <f t="shared" si="24"/>
        <v>7.551662446009594</v>
      </c>
      <c r="AJ54" s="103">
        <f t="shared" si="11"/>
        <v>130.07246868662878</v>
      </c>
      <c r="AK54" s="103">
        <f t="shared" si="25"/>
        <v>229.92753131337122</v>
      </c>
      <c r="AM54" s="108">
        <f t="shared" si="26"/>
        <v>28.745874712526195</v>
      </c>
      <c r="AN54" s="103">
        <f t="shared" si="27"/>
        <v>28.745874712526195</v>
      </c>
      <c r="AP54" s="73">
        <f t="shared" si="28"/>
        <v>28.745874712526195</v>
      </c>
    </row>
    <row r="55" spans="2:42" x14ac:dyDescent="0.25">
      <c r="B55" s="52">
        <f t="shared" si="12"/>
        <v>44572</v>
      </c>
      <c r="C55" s="64">
        <f t="shared" si="13"/>
        <v>0</v>
      </c>
      <c r="D55" s="17">
        <v>10.5</v>
      </c>
      <c r="E55" s="65">
        <f t="shared" si="14"/>
        <v>-21.878189674508526</v>
      </c>
      <c r="F55" s="17"/>
      <c r="G55" s="56">
        <f t="shared" si="15"/>
        <v>7.5902226963532131</v>
      </c>
      <c r="H55" s="56">
        <f t="shared" si="16"/>
        <v>7.5902226963532131</v>
      </c>
      <c r="I55" s="56">
        <f t="shared" si="17"/>
        <v>7.5902226963532131</v>
      </c>
      <c r="J55" s="65">
        <f t="shared" si="0"/>
        <v>7.5902226963532131</v>
      </c>
      <c r="K55" s="58">
        <f t="shared" si="1"/>
        <v>-0.127442118052918</v>
      </c>
      <c r="L55" s="17"/>
      <c r="M55" s="58">
        <f t="shared" si="18"/>
        <v>13.755143658824807</v>
      </c>
      <c r="N55" s="66">
        <f t="shared" si="2"/>
        <v>44572</v>
      </c>
      <c r="O55" s="58">
        <f t="shared" si="19"/>
        <v>8.3323307698763127</v>
      </c>
      <c r="P55" s="58">
        <f t="shared" si="3"/>
        <v>12.127442118052919</v>
      </c>
      <c r="Q55" s="58">
        <f t="shared" si="20"/>
        <v>15.922553466229525</v>
      </c>
      <c r="R55" s="52"/>
      <c r="S55" s="67">
        <f t="shared" si="4"/>
        <v>0.36181007837447599</v>
      </c>
      <c r="T55" s="67">
        <f t="shared" si="5"/>
        <v>0.51993971788183457</v>
      </c>
      <c r="U55" s="67">
        <f t="shared" si="6"/>
        <v>0.67806935738919316</v>
      </c>
      <c r="V55" s="67"/>
      <c r="W55" s="71">
        <f t="shared" si="7"/>
        <v>0.51456999956845528</v>
      </c>
      <c r="X55" s="17"/>
      <c r="Y55" s="68">
        <f t="shared" si="8"/>
        <v>44572</v>
      </c>
      <c r="Z55" s="69">
        <f t="shared" si="9"/>
        <v>8.6834418809874236</v>
      </c>
      <c r="AA55" s="69">
        <f t="shared" si="21"/>
        <v>12.47855322916403</v>
      </c>
      <c r="AB55" s="69">
        <f t="shared" si="22"/>
        <v>16.273664577340636</v>
      </c>
      <c r="AC55" s="17"/>
      <c r="AD55" s="69">
        <f t="shared" si="10"/>
        <v>12.349679989642926</v>
      </c>
      <c r="AE55" s="98"/>
      <c r="AF55" s="69">
        <f t="shared" si="23"/>
        <v>13.755143658824807</v>
      </c>
      <c r="AH55" s="69">
        <f t="shared" si="24"/>
        <v>7.5902226963532122</v>
      </c>
      <c r="AJ55" s="103">
        <f t="shared" si="11"/>
        <v>129.7627943134859</v>
      </c>
      <c r="AK55" s="103">
        <f t="shared" si="25"/>
        <v>230.2372056865141</v>
      </c>
      <c r="AM55" s="108">
        <f t="shared" si="26"/>
        <v>28.855254843364847</v>
      </c>
      <c r="AN55" s="103">
        <f t="shared" si="27"/>
        <v>28.855254843364847</v>
      </c>
      <c r="AP55" s="73">
        <f t="shared" si="28"/>
        <v>28.855254843364847</v>
      </c>
    </row>
    <row r="56" spans="2:42" x14ac:dyDescent="0.25">
      <c r="B56" s="52">
        <f t="shared" si="12"/>
        <v>44573</v>
      </c>
      <c r="C56" s="64">
        <f t="shared" si="13"/>
        <v>0</v>
      </c>
      <c r="D56" s="17">
        <v>11.5</v>
      </c>
      <c r="E56" s="65">
        <f t="shared" si="14"/>
        <v>-21.721909815160007</v>
      </c>
      <c r="F56" s="17"/>
      <c r="G56" s="56">
        <f t="shared" si="15"/>
        <v>7.6303940916722297</v>
      </c>
      <c r="H56" s="56">
        <f t="shared" si="16"/>
        <v>7.6303940916722297</v>
      </c>
      <c r="I56" s="56">
        <f t="shared" si="17"/>
        <v>7.6303940916722297</v>
      </c>
      <c r="J56" s="65">
        <f t="shared" si="0"/>
        <v>7.6303940916722297</v>
      </c>
      <c r="K56" s="58">
        <f t="shared" si="1"/>
        <v>-0.13362707435778784</v>
      </c>
      <c r="L56" s="17"/>
      <c r="M56" s="58">
        <f t="shared" si="18"/>
        <v>13.911423518173322</v>
      </c>
      <c r="N56" s="66">
        <f t="shared" si="2"/>
        <v>44573</v>
      </c>
      <c r="O56" s="58">
        <f t="shared" si="19"/>
        <v>8.3184300285216732</v>
      </c>
      <c r="P56" s="58">
        <f t="shared" si="3"/>
        <v>12.133627074357788</v>
      </c>
      <c r="Q56" s="58">
        <f t="shared" si="20"/>
        <v>15.948824120193903</v>
      </c>
      <c r="R56" s="52"/>
      <c r="S56" s="67">
        <f t="shared" si="4"/>
        <v>0.36123088081803267</v>
      </c>
      <c r="T56" s="67">
        <f t="shared" si="5"/>
        <v>0.52019742439453753</v>
      </c>
      <c r="U56" s="67">
        <f t="shared" si="6"/>
        <v>0.67916396797104228</v>
      </c>
      <c r="V56" s="67"/>
      <c r="W56" s="71">
        <f t="shared" si="7"/>
        <v>0.51456999956845528</v>
      </c>
      <c r="X56" s="17"/>
      <c r="Y56" s="68">
        <f t="shared" si="8"/>
        <v>44573</v>
      </c>
      <c r="Z56" s="69">
        <f t="shared" si="9"/>
        <v>8.6695411396327842</v>
      </c>
      <c r="AA56" s="69">
        <f t="shared" si="21"/>
        <v>12.484738185468901</v>
      </c>
      <c r="AB56" s="69">
        <f t="shared" si="22"/>
        <v>16.299935231305014</v>
      </c>
      <c r="AC56" s="17"/>
      <c r="AD56" s="69">
        <f t="shared" si="10"/>
        <v>12.349679989642926</v>
      </c>
      <c r="AE56" s="98"/>
      <c r="AF56" s="69">
        <f t="shared" si="23"/>
        <v>13.911423518173322</v>
      </c>
      <c r="AH56" s="69">
        <f t="shared" si="24"/>
        <v>7.6303940916722297</v>
      </c>
      <c r="AJ56" s="103">
        <f t="shared" si="11"/>
        <v>129.43954443393955</v>
      </c>
      <c r="AK56" s="103">
        <f t="shared" si="25"/>
        <v>230.56045556606045</v>
      </c>
      <c r="AM56" s="108">
        <f t="shared" si="26"/>
        <v>28.968431974354377</v>
      </c>
      <c r="AN56" s="103">
        <f t="shared" si="27"/>
        <v>28.968431974354377</v>
      </c>
      <c r="AP56" s="73">
        <f t="shared" si="28"/>
        <v>28.968431974354377</v>
      </c>
    </row>
    <row r="57" spans="2:42" x14ac:dyDescent="0.25">
      <c r="B57" s="52">
        <f t="shared" si="12"/>
        <v>44574</v>
      </c>
      <c r="C57" s="64">
        <f t="shared" si="13"/>
        <v>0</v>
      </c>
      <c r="D57" s="17">
        <v>12.5</v>
      </c>
      <c r="E57" s="65">
        <f t="shared" si="14"/>
        <v>-21.558614488711488</v>
      </c>
      <c r="F57" s="17"/>
      <c r="G57" s="56">
        <f t="shared" si="15"/>
        <v>7.6721313695548785</v>
      </c>
      <c r="H57" s="56">
        <f t="shared" si="16"/>
        <v>7.6721313695548785</v>
      </c>
      <c r="I57" s="56">
        <f t="shared" si="17"/>
        <v>7.6721313695548785</v>
      </c>
      <c r="J57" s="65">
        <f t="shared" si="0"/>
        <v>7.6721313695548785</v>
      </c>
      <c r="K57" s="58">
        <f t="shared" si="1"/>
        <v>-0.13966426186844033</v>
      </c>
      <c r="L57" s="17"/>
      <c r="M57" s="58">
        <f t="shared" si="18"/>
        <v>14.074718844621842</v>
      </c>
      <c r="N57" s="66">
        <f t="shared" si="2"/>
        <v>44574</v>
      </c>
      <c r="O57" s="58">
        <f t="shared" si="19"/>
        <v>8.3035985770909999</v>
      </c>
      <c r="P57" s="58">
        <f t="shared" si="3"/>
        <v>12.13966426186844</v>
      </c>
      <c r="Q57" s="58">
        <f t="shared" si="20"/>
        <v>15.975729946645879</v>
      </c>
      <c r="R57" s="52"/>
      <c r="S57" s="67">
        <f t="shared" si="4"/>
        <v>0.36061290367508791</v>
      </c>
      <c r="T57" s="67">
        <f t="shared" si="5"/>
        <v>0.52044897387414801</v>
      </c>
      <c r="U57" s="67">
        <f t="shared" si="6"/>
        <v>0.680285044073208</v>
      </c>
      <c r="V57" s="67"/>
      <c r="W57" s="71">
        <f t="shared" si="7"/>
        <v>0.51456999956845528</v>
      </c>
      <c r="X57" s="17"/>
      <c r="Y57" s="68">
        <f t="shared" si="8"/>
        <v>44574</v>
      </c>
      <c r="Z57" s="69">
        <f t="shared" si="9"/>
        <v>8.6547096882021108</v>
      </c>
      <c r="AA57" s="69">
        <f t="shared" si="21"/>
        <v>12.490775372979552</v>
      </c>
      <c r="AB57" s="69">
        <f t="shared" si="22"/>
        <v>16.326841057756994</v>
      </c>
      <c r="AC57" s="17"/>
      <c r="AD57" s="69">
        <f t="shared" si="10"/>
        <v>12.349679989642926</v>
      </c>
      <c r="AE57" s="98"/>
      <c r="AF57" s="69">
        <f t="shared" si="23"/>
        <v>14.074718844621842</v>
      </c>
      <c r="AH57" s="69">
        <f t="shared" si="24"/>
        <v>7.672131369554883</v>
      </c>
      <c r="AJ57" s="103">
        <f t="shared" si="11"/>
        <v>129.10300575135804</v>
      </c>
      <c r="AK57" s="103">
        <f t="shared" si="25"/>
        <v>230.89699424864196</v>
      </c>
      <c r="AM57" s="108">
        <f t="shared" si="26"/>
        <v>29.085180142095272</v>
      </c>
      <c r="AN57" s="103">
        <f t="shared" si="27"/>
        <v>29.085180142095272</v>
      </c>
      <c r="AP57" s="73">
        <f t="shared" si="28"/>
        <v>29.085180142095272</v>
      </c>
    </row>
    <row r="58" spans="2:42" x14ac:dyDescent="0.25">
      <c r="B58" s="52">
        <f t="shared" si="12"/>
        <v>44575</v>
      </c>
      <c r="C58" s="64">
        <f t="shared" si="13"/>
        <v>0</v>
      </c>
      <c r="D58" s="17">
        <v>13.5</v>
      </c>
      <c r="E58" s="65">
        <f t="shared" si="14"/>
        <v>-21.388381174360372</v>
      </c>
      <c r="F58" s="17"/>
      <c r="G58" s="56">
        <f t="shared" si="15"/>
        <v>7.7153887008233664</v>
      </c>
      <c r="H58" s="56">
        <f t="shared" si="16"/>
        <v>7.7153887008233664</v>
      </c>
      <c r="I58" s="56">
        <f t="shared" si="17"/>
        <v>7.7153887008233664</v>
      </c>
      <c r="J58" s="65">
        <f t="shared" si="0"/>
        <v>7.7153887008233664</v>
      </c>
      <c r="K58" s="58">
        <f t="shared" si="1"/>
        <v>-0.14554871757352897</v>
      </c>
      <c r="L58" s="17"/>
      <c r="M58" s="58">
        <f t="shared" si="18"/>
        <v>14.244952158972964</v>
      </c>
      <c r="N58" s="66">
        <f t="shared" si="2"/>
        <v>44575</v>
      </c>
      <c r="O58" s="58">
        <f t="shared" si="19"/>
        <v>8.2878543671618452</v>
      </c>
      <c r="P58" s="58">
        <f t="shared" si="3"/>
        <v>12.145548717573529</v>
      </c>
      <c r="Q58" s="58">
        <f t="shared" si="20"/>
        <v>16.003243067985213</v>
      </c>
      <c r="R58" s="52"/>
      <c r="S58" s="67">
        <f t="shared" si="4"/>
        <v>0.35995689492803984</v>
      </c>
      <c r="T58" s="67">
        <f t="shared" si="5"/>
        <v>0.52069415952852671</v>
      </c>
      <c r="U58" s="67">
        <f t="shared" si="6"/>
        <v>0.68143142412901359</v>
      </c>
      <c r="V58" s="67"/>
      <c r="W58" s="71">
        <f t="shared" si="7"/>
        <v>0.51456999956845528</v>
      </c>
      <c r="X58" s="17"/>
      <c r="Y58" s="68">
        <f t="shared" si="8"/>
        <v>44575</v>
      </c>
      <c r="Z58" s="69">
        <f t="shared" si="9"/>
        <v>8.6389654782729561</v>
      </c>
      <c r="AA58" s="69">
        <f t="shared" si="21"/>
        <v>12.496659828684642</v>
      </c>
      <c r="AB58" s="69">
        <f t="shared" si="22"/>
        <v>16.354354179096326</v>
      </c>
      <c r="AC58" s="17"/>
      <c r="AD58" s="69">
        <f t="shared" si="10"/>
        <v>12.349679989642926</v>
      </c>
      <c r="AE58" s="98"/>
      <c r="AF58" s="69">
        <f t="shared" si="23"/>
        <v>14.244952158972964</v>
      </c>
      <c r="AH58" s="69">
        <f t="shared" si="24"/>
        <v>7.7153887008233699</v>
      </c>
      <c r="AJ58" s="103">
        <f t="shared" si="11"/>
        <v>128.75346960007462</v>
      </c>
      <c r="AK58" s="103">
        <f t="shared" si="25"/>
        <v>231.24653039992538</v>
      </c>
      <c r="AM58" s="108">
        <f t="shared" si="26"/>
        <v>29.205270715662227</v>
      </c>
      <c r="AN58" s="103">
        <f t="shared" si="27"/>
        <v>29.205270715662227</v>
      </c>
      <c r="AP58" s="73">
        <f t="shared" si="28"/>
        <v>29.205270715662227</v>
      </c>
    </row>
    <row r="59" spans="2:42" x14ac:dyDescent="0.25">
      <c r="B59" s="52">
        <f t="shared" si="12"/>
        <v>44576</v>
      </c>
      <c r="C59" s="64">
        <f t="shared" si="13"/>
        <v>0</v>
      </c>
      <c r="D59" s="17">
        <v>14.5</v>
      </c>
      <c r="E59" s="65">
        <f t="shared" si="14"/>
        <v>-21.211290118288982</v>
      </c>
      <c r="F59" s="17"/>
      <c r="G59" s="56">
        <f t="shared" si="15"/>
        <v>7.7601198451822571</v>
      </c>
      <c r="H59" s="56">
        <f t="shared" si="16"/>
        <v>7.7601198451822571</v>
      </c>
      <c r="I59" s="56">
        <f t="shared" si="17"/>
        <v>7.7601198451822571</v>
      </c>
      <c r="J59" s="65">
        <f t="shared" si="0"/>
        <v>7.7601198451822571</v>
      </c>
      <c r="K59" s="58">
        <f t="shared" si="1"/>
        <v>-0.1512756500273009</v>
      </c>
      <c r="L59" s="17"/>
      <c r="M59" s="58">
        <f t="shared" si="18"/>
        <v>14.422043215044354</v>
      </c>
      <c r="N59" s="66">
        <f t="shared" si="2"/>
        <v>44576</v>
      </c>
      <c r="O59" s="58">
        <f t="shared" si="19"/>
        <v>8.2712157274361733</v>
      </c>
      <c r="P59" s="58">
        <f t="shared" si="3"/>
        <v>12.151275650027301</v>
      </c>
      <c r="Q59" s="58">
        <f t="shared" si="20"/>
        <v>16.031335572618431</v>
      </c>
      <c r="R59" s="52"/>
      <c r="S59" s="67">
        <f t="shared" si="4"/>
        <v>0.35926361827280351</v>
      </c>
      <c r="T59" s="67">
        <f t="shared" si="5"/>
        <v>0.52093278171410051</v>
      </c>
      <c r="U59" s="67">
        <f t="shared" si="6"/>
        <v>0.68260194515539763</v>
      </c>
      <c r="V59" s="67"/>
      <c r="W59" s="71">
        <f t="shared" si="7"/>
        <v>0.51456999956845528</v>
      </c>
      <c r="X59" s="17"/>
      <c r="Y59" s="68">
        <f t="shared" si="8"/>
        <v>44576</v>
      </c>
      <c r="Z59" s="69">
        <f t="shared" si="9"/>
        <v>8.6223268385472842</v>
      </c>
      <c r="AA59" s="69">
        <f t="shared" si="21"/>
        <v>12.502386761138412</v>
      </c>
      <c r="AB59" s="69">
        <f t="shared" si="22"/>
        <v>16.382446683729544</v>
      </c>
      <c r="AC59" s="17"/>
      <c r="AD59" s="69">
        <f t="shared" si="10"/>
        <v>12.349679989642926</v>
      </c>
      <c r="AE59" s="98"/>
      <c r="AF59" s="69">
        <f t="shared" si="23"/>
        <v>14.422043215044354</v>
      </c>
      <c r="AH59" s="69">
        <f t="shared" si="24"/>
        <v>7.7601198451822597</v>
      </c>
      <c r="AJ59" s="103">
        <f t="shared" si="11"/>
        <v>128.39123106150157</v>
      </c>
      <c r="AK59" s="103">
        <f t="shared" si="25"/>
        <v>231.60876893849843</v>
      </c>
      <c r="AM59" s="108">
        <f t="shared" si="26"/>
        <v>29.328473179536456</v>
      </c>
      <c r="AN59" s="103">
        <f t="shared" si="27"/>
        <v>29.328473179536456</v>
      </c>
      <c r="AP59" s="73">
        <f t="shared" si="28"/>
        <v>29.328473179536456</v>
      </c>
    </row>
    <row r="60" spans="2:42" x14ac:dyDescent="0.25">
      <c r="B60" s="52">
        <f t="shared" si="12"/>
        <v>44577</v>
      </c>
      <c r="C60" s="64">
        <f t="shared" si="13"/>
        <v>0</v>
      </c>
      <c r="D60" s="17">
        <v>15.5</v>
      </c>
      <c r="E60" s="65">
        <f t="shared" si="14"/>
        <v>-21.02742422324388</v>
      </c>
      <c r="F60" s="17"/>
      <c r="G60" s="56">
        <f t="shared" si="15"/>
        <v>7.8062783004250642</v>
      </c>
      <c r="H60" s="56">
        <f t="shared" si="16"/>
        <v>7.8062783004250642</v>
      </c>
      <c r="I60" s="56">
        <f t="shared" si="17"/>
        <v>7.8062783004250642</v>
      </c>
      <c r="J60" s="65">
        <f t="shared" si="0"/>
        <v>7.8062783004250642</v>
      </c>
      <c r="K60" s="58">
        <f t="shared" si="1"/>
        <v>-0.15684044418688034</v>
      </c>
      <c r="L60" s="17"/>
      <c r="M60" s="58">
        <f t="shared" si="18"/>
        <v>14.605909110089456</v>
      </c>
      <c r="N60" s="66">
        <f t="shared" si="2"/>
        <v>44577</v>
      </c>
      <c r="O60" s="58">
        <f t="shared" si="19"/>
        <v>8.2537012939743484</v>
      </c>
      <c r="P60" s="58">
        <f t="shared" si="3"/>
        <v>12.15684044418688</v>
      </c>
      <c r="Q60" s="58">
        <f t="shared" si="20"/>
        <v>16.059979594399412</v>
      </c>
      <c r="R60" s="52"/>
      <c r="S60" s="67">
        <f t="shared" si="4"/>
        <v>0.3585338502118941</v>
      </c>
      <c r="T60" s="67">
        <f t="shared" si="5"/>
        <v>0.52116464813741636</v>
      </c>
      <c r="U60" s="67">
        <f t="shared" si="6"/>
        <v>0.68379544606293852</v>
      </c>
      <c r="V60" s="67"/>
      <c r="W60" s="71">
        <f t="shared" si="7"/>
        <v>0.51456999956845528</v>
      </c>
      <c r="X60" s="17"/>
      <c r="Y60" s="68">
        <f t="shared" si="8"/>
        <v>44577</v>
      </c>
      <c r="Z60" s="69">
        <f t="shared" si="9"/>
        <v>8.6048124050854575</v>
      </c>
      <c r="AA60" s="69">
        <f t="shared" si="21"/>
        <v>12.507951555297993</v>
      </c>
      <c r="AB60" s="69">
        <f t="shared" si="22"/>
        <v>16.411090705510524</v>
      </c>
      <c r="AC60" s="17"/>
      <c r="AD60" s="69">
        <f t="shared" si="10"/>
        <v>12.349679989642926</v>
      </c>
      <c r="AE60" s="98"/>
      <c r="AF60" s="69">
        <f t="shared" si="23"/>
        <v>14.605909110089456</v>
      </c>
      <c r="AH60" s="69">
        <f t="shared" si="24"/>
        <v>7.8062783004250669</v>
      </c>
      <c r="AJ60" s="103">
        <f t="shared" si="11"/>
        <v>128.01658811803966</v>
      </c>
      <c r="AK60" s="103">
        <f t="shared" si="25"/>
        <v>231.98341188196034</v>
      </c>
      <c r="AM60" s="108">
        <f t="shared" si="26"/>
        <v>29.454555883627823</v>
      </c>
      <c r="AN60" s="103">
        <f t="shared" si="27"/>
        <v>29.454555883627823</v>
      </c>
      <c r="AP60" s="73">
        <f t="shared" si="28"/>
        <v>29.454555883627823</v>
      </c>
    </row>
    <row r="61" spans="2:42" x14ac:dyDescent="0.25">
      <c r="B61" s="52">
        <f t="shared" si="12"/>
        <v>44578</v>
      </c>
      <c r="C61" s="64">
        <f t="shared" si="13"/>
        <v>0</v>
      </c>
      <c r="D61" s="17">
        <v>16.5</v>
      </c>
      <c r="E61" s="65">
        <f t="shared" si="14"/>
        <v>-20.836868936866583</v>
      </c>
      <c r="F61" s="17"/>
      <c r="G61" s="56">
        <f t="shared" si="15"/>
        <v>7.8538174445789277</v>
      </c>
      <c r="H61" s="56">
        <f t="shared" si="16"/>
        <v>7.8538174445789277</v>
      </c>
      <c r="I61" s="56">
        <f t="shared" si="17"/>
        <v>7.8538174445789277</v>
      </c>
      <c r="J61" s="65">
        <f t="shared" si="0"/>
        <v>7.8538174445789277</v>
      </c>
      <c r="K61" s="58">
        <f t="shared" si="1"/>
        <v>-0.16223866605002296</v>
      </c>
      <c r="L61" s="17"/>
      <c r="M61" s="58">
        <f t="shared" si="18"/>
        <v>14.796464396466746</v>
      </c>
      <c r="N61" s="66">
        <f t="shared" si="2"/>
        <v>44578</v>
      </c>
      <c r="O61" s="58">
        <f t="shared" si="19"/>
        <v>8.2353299437605578</v>
      </c>
      <c r="P61" s="58">
        <f t="shared" si="3"/>
        <v>12.162238666050023</v>
      </c>
      <c r="Q61" s="58">
        <f t="shared" si="20"/>
        <v>16.089147388339487</v>
      </c>
      <c r="R61" s="52"/>
      <c r="S61" s="67">
        <f t="shared" si="4"/>
        <v>0.35776837728631949</v>
      </c>
      <c r="T61" s="67">
        <f t="shared" si="5"/>
        <v>0.5213895740483806</v>
      </c>
      <c r="U61" s="67">
        <f t="shared" si="6"/>
        <v>0.68501077081044159</v>
      </c>
      <c r="V61" s="67"/>
      <c r="W61" s="71">
        <f t="shared" si="7"/>
        <v>0.51456999956845528</v>
      </c>
      <c r="X61" s="17"/>
      <c r="Y61" s="68">
        <f t="shared" si="8"/>
        <v>44578</v>
      </c>
      <c r="Z61" s="69">
        <f t="shared" si="9"/>
        <v>8.586441054871667</v>
      </c>
      <c r="AA61" s="69">
        <f t="shared" si="21"/>
        <v>12.513349777161135</v>
      </c>
      <c r="AB61" s="69">
        <f t="shared" si="22"/>
        <v>16.4402584994506</v>
      </c>
      <c r="AC61" s="17"/>
      <c r="AD61" s="69">
        <f t="shared" si="10"/>
        <v>12.349679989642926</v>
      </c>
      <c r="AE61" s="98"/>
      <c r="AF61" s="69">
        <f t="shared" si="23"/>
        <v>14.796464396466746</v>
      </c>
      <c r="AH61" s="69">
        <f t="shared" si="24"/>
        <v>7.853817444578933</v>
      </c>
      <c r="AJ61" s="103">
        <f t="shared" si="11"/>
        <v>127.62984084804897</v>
      </c>
      <c r="AK61" s="103">
        <f t="shared" si="25"/>
        <v>232.37015915195104</v>
      </c>
      <c r="AM61" s="108">
        <f t="shared" si="26"/>
        <v>29.583286757292349</v>
      </c>
      <c r="AN61" s="103">
        <f t="shared" si="27"/>
        <v>29.583286757292349</v>
      </c>
      <c r="AP61" s="73">
        <f t="shared" si="28"/>
        <v>29.583286757292349</v>
      </c>
    </row>
    <row r="62" spans="2:42" x14ac:dyDescent="0.25">
      <c r="B62" s="52">
        <f t="shared" si="12"/>
        <v>44579</v>
      </c>
      <c r="C62" s="64">
        <f t="shared" si="13"/>
        <v>0</v>
      </c>
      <c r="D62" s="17">
        <v>17.5</v>
      </c>
      <c r="E62" s="65">
        <f t="shared" si="14"/>
        <v>-20.639712139138815</v>
      </c>
      <c r="F62" s="17"/>
      <c r="G62" s="56">
        <f t="shared" si="15"/>
        <v>7.9026906704868987</v>
      </c>
      <c r="H62" s="56">
        <f t="shared" si="16"/>
        <v>7.9026906704868987</v>
      </c>
      <c r="I62" s="56">
        <f t="shared" si="17"/>
        <v>7.9026906704868987</v>
      </c>
      <c r="J62" s="65">
        <f t="shared" si="0"/>
        <v>7.9026906704868987</v>
      </c>
      <c r="K62" s="58">
        <f t="shared" si="1"/>
        <v>-0.16746606708826772</v>
      </c>
      <c r="L62" s="17"/>
      <c r="M62" s="58">
        <f t="shared" si="18"/>
        <v>14.993621194194517</v>
      </c>
      <c r="N62" s="66">
        <f t="shared" si="2"/>
        <v>44579</v>
      </c>
      <c r="O62" s="58">
        <f t="shared" si="19"/>
        <v>8.2161207318448195</v>
      </c>
      <c r="P62" s="58">
        <f t="shared" si="3"/>
        <v>12.167466067088268</v>
      </c>
      <c r="Q62" s="58">
        <f t="shared" si="20"/>
        <v>16.118811402331719</v>
      </c>
      <c r="R62" s="52"/>
      <c r="S62" s="67">
        <f t="shared" si="4"/>
        <v>0.3569679934564971</v>
      </c>
      <c r="T62" s="67">
        <f t="shared" si="5"/>
        <v>0.52160738242497418</v>
      </c>
      <c r="U62" s="67">
        <f t="shared" si="6"/>
        <v>0.68624677139345125</v>
      </c>
      <c r="V62" s="67"/>
      <c r="W62" s="71">
        <f t="shared" si="7"/>
        <v>0.51456999956845528</v>
      </c>
      <c r="X62" s="17"/>
      <c r="Y62" s="68">
        <f t="shared" si="8"/>
        <v>44579</v>
      </c>
      <c r="Z62" s="69">
        <f t="shared" si="9"/>
        <v>8.5672318429559304</v>
      </c>
      <c r="AA62" s="69">
        <f t="shared" si="21"/>
        <v>12.518577178199379</v>
      </c>
      <c r="AB62" s="69">
        <f t="shared" si="22"/>
        <v>16.469922513442832</v>
      </c>
      <c r="AC62" s="17"/>
      <c r="AD62" s="69">
        <f t="shared" si="10"/>
        <v>12.349679989642926</v>
      </c>
      <c r="AE62" s="98"/>
      <c r="AF62" s="69">
        <f t="shared" si="23"/>
        <v>14.993621194194517</v>
      </c>
      <c r="AH62" s="69">
        <f t="shared" si="24"/>
        <v>7.9026906704869013</v>
      </c>
      <c r="AJ62" s="103">
        <f t="shared" si="11"/>
        <v>127.23129066444372</v>
      </c>
      <c r="AK62" s="103">
        <f t="shared" si="25"/>
        <v>232.76870933555628</v>
      </c>
      <c r="AM62" s="108">
        <f t="shared" si="26"/>
        <v>29.714433984856434</v>
      </c>
      <c r="AN62" s="103">
        <f t="shared" si="27"/>
        <v>29.714433984856434</v>
      </c>
      <c r="AP62" s="73">
        <f t="shared" si="28"/>
        <v>29.714433984856434</v>
      </c>
    </row>
    <row r="63" spans="2:42" x14ac:dyDescent="0.25">
      <c r="B63" s="52">
        <f t="shared" si="12"/>
        <v>44580</v>
      </c>
      <c r="C63" s="64">
        <f t="shared" si="13"/>
        <v>0</v>
      </c>
      <c r="D63" s="17">
        <v>18.5</v>
      </c>
      <c r="E63" s="65">
        <f t="shared" si="14"/>
        <v>-20.436044029296319</v>
      </c>
      <c r="F63" s="17"/>
      <c r="G63" s="56">
        <f t="shared" si="15"/>
        <v>7.9528515124419039</v>
      </c>
      <c r="H63" s="56">
        <f t="shared" si="16"/>
        <v>7.9528515124419039</v>
      </c>
      <c r="I63" s="56">
        <f t="shared" si="17"/>
        <v>7.9528515124419039</v>
      </c>
      <c r="J63" s="65">
        <f t="shared" si="0"/>
        <v>7.9528515124419039</v>
      </c>
      <c r="K63" s="58">
        <f t="shared" si="1"/>
        <v>-0.17251858847064397</v>
      </c>
      <c r="L63" s="17"/>
      <c r="M63" s="58">
        <f t="shared" si="18"/>
        <v>15.197289304037014</v>
      </c>
      <c r="N63" s="66">
        <f t="shared" si="2"/>
        <v>44580</v>
      </c>
      <c r="O63" s="58">
        <f t="shared" si="19"/>
        <v>8.1960928322496933</v>
      </c>
      <c r="P63" s="58">
        <f t="shared" si="3"/>
        <v>12.172518588470645</v>
      </c>
      <c r="Q63" s="58">
        <f t="shared" si="20"/>
        <v>16.148944344691596</v>
      </c>
      <c r="R63" s="52"/>
      <c r="S63" s="67">
        <f t="shared" si="4"/>
        <v>0.35613349764003355</v>
      </c>
      <c r="T63" s="67">
        <f t="shared" si="5"/>
        <v>0.5218179041492399</v>
      </c>
      <c r="U63" s="67">
        <f t="shared" si="6"/>
        <v>0.68750231065844614</v>
      </c>
      <c r="V63" s="67"/>
      <c r="W63" s="71">
        <f t="shared" si="7"/>
        <v>0.51456999956845528</v>
      </c>
      <c r="X63" s="17"/>
      <c r="Y63" s="68">
        <f t="shared" si="8"/>
        <v>44580</v>
      </c>
      <c r="Z63" s="69">
        <f t="shared" si="9"/>
        <v>8.547203943360806</v>
      </c>
      <c r="AA63" s="69">
        <f t="shared" si="21"/>
        <v>12.523629699581758</v>
      </c>
      <c r="AB63" s="69">
        <f t="shared" si="22"/>
        <v>16.500055455802709</v>
      </c>
      <c r="AC63" s="17"/>
      <c r="AD63" s="69">
        <f t="shared" si="10"/>
        <v>12.349679989642926</v>
      </c>
      <c r="AE63" s="98"/>
      <c r="AF63" s="69">
        <f t="shared" si="23"/>
        <v>15.197289304037014</v>
      </c>
      <c r="AH63" s="69">
        <f t="shared" si="24"/>
        <v>7.952851512441903</v>
      </c>
      <c r="AJ63" s="103">
        <f t="shared" si="11"/>
        <v>126.82123959880406</v>
      </c>
      <c r="AK63" s="103">
        <f t="shared" si="25"/>
        <v>233.17876040119594</v>
      </c>
      <c r="AM63" s="108">
        <f t="shared" si="26"/>
        <v>29.847766640742023</v>
      </c>
      <c r="AN63" s="103">
        <f t="shared" si="27"/>
        <v>29.847766640742023</v>
      </c>
      <c r="AP63" s="73">
        <f t="shared" si="28"/>
        <v>29.847766640742023</v>
      </c>
    </row>
    <row r="64" spans="2:42" x14ac:dyDescent="0.25">
      <c r="B64" s="52">
        <f t="shared" si="12"/>
        <v>44581</v>
      </c>
      <c r="C64" s="64">
        <f t="shared" si="13"/>
        <v>0</v>
      </c>
      <c r="D64" s="17">
        <v>19.5</v>
      </c>
      <c r="E64" s="65">
        <f t="shared" si="14"/>
        <v>-20.225957012553973</v>
      </c>
      <c r="F64" s="17"/>
      <c r="G64" s="56">
        <f t="shared" si="15"/>
        <v>8.0042537645948659</v>
      </c>
      <c r="H64" s="56">
        <f t="shared" si="16"/>
        <v>8.0042537645948659</v>
      </c>
      <c r="I64" s="56">
        <f t="shared" si="17"/>
        <v>8.0042537645948659</v>
      </c>
      <c r="J64" s="65">
        <f t="shared" si="0"/>
        <v>8.0042537645948659</v>
      </c>
      <c r="K64" s="58">
        <f t="shared" si="1"/>
        <v>-0.17739236507332895</v>
      </c>
      <c r="L64" s="17"/>
      <c r="M64" s="58">
        <f t="shared" si="18"/>
        <v>15.407376320779363</v>
      </c>
      <c r="N64" s="66">
        <f t="shared" si="2"/>
        <v>44581</v>
      </c>
      <c r="O64" s="58">
        <f t="shared" si="19"/>
        <v>8.1752654827758953</v>
      </c>
      <c r="P64" s="58">
        <f t="shared" si="3"/>
        <v>12.177392365073329</v>
      </c>
      <c r="Q64" s="58">
        <f t="shared" si="20"/>
        <v>16.179519247370763</v>
      </c>
      <c r="R64" s="52"/>
      <c r="S64" s="67">
        <f t="shared" si="4"/>
        <v>0.35526569141195863</v>
      </c>
      <c r="T64" s="67">
        <f t="shared" si="5"/>
        <v>0.52202097817435167</v>
      </c>
      <c r="U64" s="67">
        <f t="shared" si="6"/>
        <v>0.68877626493674482</v>
      </c>
      <c r="V64" s="67"/>
      <c r="W64" s="71">
        <f t="shared" si="7"/>
        <v>0.51456999956845528</v>
      </c>
      <c r="X64" s="17"/>
      <c r="Y64" s="68">
        <f t="shared" si="8"/>
        <v>44581</v>
      </c>
      <c r="Z64" s="69">
        <f t="shared" si="9"/>
        <v>8.526376593887008</v>
      </c>
      <c r="AA64" s="69">
        <f t="shared" si="21"/>
        <v>12.52850347618444</v>
      </c>
      <c r="AB64" s="69">
        <f t="shared" si="22"/>
        <v>16.530630358481876</v>
      </c>
      <c r="AC64" s="17"/>
      <c r="AD64" s="69">
        <f t="shared" si="10"/>
        <v>12.349679989642926</v>
      </c>
      <c r="AE64" s="98"/>
      <c r="AF64" s="69">
        <f t="shared" si="23"/>
        <v>15.407376320779363</v>
      </c>
      <c r="AH64" s="69">
        <f t="shared" si="24"/>
        <v>8.0042537645948677</v>
      </c>
      <c r="AJ64" s="103">
        <f t="shared" si="11"/>
        <v>126.39998963227255</v>
      </c>
      <c r="AK64" s="103">
        <f t="shared" si="25"/>
        <v>233.60001036772746</v>
      </c>
      <c r="AM64" s="108">
        <f t="shared" si="26"/>
        <v>29.983055282835554</v>
      </c>
      <c r="AN64" s="103">
        <f t="shared" si="27"/>
        <v>29.983055282835554</v>
      </c>
      <c r="AP64" s="73">
        <f t="shared" si="28"/>
        <v>29.983055282835554</v>
      </c>
    </row>
    <row r="65" spans="2:42" x14ac:dyDescent="0.25">
      <c r="B65" s="52">
        <f t="shared" si="12"/>
        <v>44582</v>
      </c>
      <c r="C65" s="64">
        <f t="shared" si="13"/>
        <v>0</v>
      </c>
      <c r="D65" s="17">
        <v>20.5</v>
      </c>
      <c r="E65" s="65">
        <f t="shared" si="14"/>
        <v>-20.009545586972809</v>
      </c>
      <c r="F65" s="17"/>
      <c r="G65" s="56">
        <f t="shared" si="15"/>
        <v>8.0568515909602585</v>
      </c>
      <c r="H65" s="56">
        <f t="shared" si="16"/>
        <v>8.0568515909602585</v>
      </c>
      <c r="I65" s="56">
        <f t="shared" si="17"/>
        <v>8.0568515909602585</v>
      </c>
      <c r="J65" s="65">
        <f t="shared" si="0"/>
        <v>8.0568515909602585</v>
      </c>
      <c r="K65" s="58">
        <f t="shared" si="1"/>
        <v>-0.18208372927089475</v>
      </c>
      <c r="L65" s="17"/>
      <c r="M65" s="58">
        <f t="shared" si="18"/>
        <v>15.62378774636052</v>
      </c>
      <c r="N65" s="66">
        <f t="shared" si="2"/>
        <v>44582</v>
      </c>
      <c r="O65" s="58">
        <f t="shared" si="19"/>
        <v>8.1536579337907646</v>
      </c>
      <c r="P65" s="58">
        <f t="shared" si="3"/>
        <v>12.182083729270895</v>
      </c>
      <c r="Q65" s="58">
        <f t="shared" si="20"/>
        <v>16.210509524751025</v>
      </c>
      <c r="R65" s="52"/>
      <c r="S65" s="67">
        <f t="shared" si="4"/>
        <v>0.35436537687091152</v>
      </c>
      <c r="T65" s="67">
        <f t="shared" si="5"/>
        <v>0.52221645168258357</v>
      </c>
      <c r="U65" s="67">
        <f t="shared" si="6"/>
        <v>0.69006752649425573</v>
      </c>
      <c r="V65" s="67"/>
      <c r="W65" s="71">
        <f t="shared" si="7"/>
        <v>0.51456999956845528</v>
      </c>
      <c r="X65" s="17"/>
      <c r="Y65" s="68">
        <f t="shared" si="8"/>
        <v>44582</v>
      </c>
      <c r="Z65" s="69">
        <f t="shared" si="9"/>
        <v>8.5047690449018774</v>
      </c>
      <c r="AA65" s="69">
        <f t="shared" si="21"/>
        <v>12.533194840382006</v>
      </c>
      <c r="AB65" s="69">
        <f t="shared" si="22"/>
        <v>16.561620635862138</v>
      </c>
      <c r="AC65" s="17"/>
      <c r="AD65" s="69">
        <f t="shared" si="10"/>
        <v>12.349679989642926</v>
      </c>
      <c r="AE65" s="98"/>
      <c r="AF65" s="69">
        <f t="shared" si="23"/>
        <v>15.62378774636052</v>
      </c>
      <c r="AH65" s="69">
        <f t="shared" si="24"/>
        <v>8.0568515909602603</v>
      </c>
      <c r="AJ65" s="103">
        <f t="shared" si="11"/>
        <v>125.96784207392871</v>
      </c>
      <c r="AK65" s="103">
        <f t="shared" si="25"/>
        <v>234.03215792607131</v>
      </c>
      <c r="AM65" s="108">
        <f t="shared" si="26"/>
        <v>30.120072503254558</v>
      </c>
      <c r="AN65" s="103">
        <f t="shared" si="27"/>
        <v>30.120072503254558</v>
      </c>
      <c r="AP65" s="73">
        <f t="shared" si="28"/>
        <v>30.120072503254558</v>
      </c>
    </row>
    <row r="66" spans="2:42" x14ac:dyDescent="0.25">
      <c r="B66" s="52">
        <f t="shared" si="12"/>
        <v>44583</v>
      </c>
      <c r="C66" s="64">
        <f t="shared" si="13"/>
        <v>0</v>
      </c>
      <c r="D66" s="17">
        <v>21.5</v>
      </c>
      <c r="E66" s="65">
        <f t="shared" si="14"/>
        <v>-19.786906230785576</v>
      </c>
      <c r="F66" s="17"/>
      <c r="G66" s="56">
        <f t="shared" si="15"/>
        <v>8.1105996269351532</v>
      </c>
      <c r="H66" s="56">
        <f t="shared" si="16"/>
        <v>8.1105996269351532</v>
      </c>
      <c r="I66" s="56">
        <f t="shared" si="17"/>
        <v>8.1105996269351532</v>
      </c>
      <c r="J66" s="65">
        <f t="shared" si="0"/>
        <v>8.1105996269351532</v>
      </c>
      <c r="K66" s="58">
        <f t="shared" si="1"/>
        <v>-0.18658921450502911</v>
      </c>
      <c r="L66" s="17"/>
      <c r="M66" s="58">
        <f t="shared" si="18"/>
        <v>15.84642710254775</v>
      </c>
      <c r="N66" s="66">
        <f t="shared" si="2"/>
        <v>44583</v>
      </c>
      <c r="O66" s="58">
        <f t="shared" si="19"/>
        <v>8.1312894010374528</v>
      </c>
      <c r="P66" s="58">
        <f t="shared" si="3"/>
        <v>12.186589214505029</v>
      </c>
      <c r="Q66" s="58">
        <f t="shared" si="20"/>
        <v>16.241889027972604</v>
      </c>
      <c r="R66" s="52"/>
      <c r="S66" s="67">
        <f t="shared" si="4"/>
        <v>0.35343335467285686</v>
      </c>
      <c r="T66" s="67">
        <f t="shared" si="5"/>
        <v>0.52240418023400581</v>
      </c>
      <c r="U66" s="67">
        <f t="shared" si="6"/>
        <v>0.69137500579515487</v>
      </c>
      <c r="V66" s="67"/>
      <c r="W66" s="71">
        <f t="shared" si="7"/>
        <v>0.51456999956845528</v>
      </c>
      <c r="X66" s="17"/>
      <c r="Y66" s="68">
        <f t="shared" si="8"/>
        <v>44583</v>
      </c>
      <c r="Z66" s="69">
        <f t="shared" si="9"/>
        <v>8.4824005121485655</v>
      </c>
      <c r="AA66" s="69">
        <f t="shared" si="21"/>
        <v>12.537700325616139</v>
      </c>
      <c r="AB66" s="69">
        <f t="shared" si="22"/>
        <v>16.593000139083717</v>
      </c>
      <c r="AC66" s="17"/>
      <c r="AD66" s="69">
        <f t="shared" si="10"/>
        <v>12.349679989642926</v>
      </c>
      <c r="AE66" s="98"/>
      <c r="AF66" s="69">
        <f t="shared" si="23"/>
        <v>15.84642710254775</v>
      </c>
      <c r="AH66" s="69">
        <f t="shared" si="24"/>
        <v>8.1105996269351515</v>
      </c>
      <c r="AJ66" s="103">
        <f t="shared" si="11"/>
        <v>125.52509698681457</v>
      </c>
      <c r="AK66" s="103">
        <f t="shared" si="25"/>
        <v>234.47490301318544</v>
      </c>
      <c r="AM66" s="108">
        <f t="shared" si="26"/>
        <v>30.258593436134518</v>
      </c>
      <c r="AN66" s="103">
        <f t="shared" si="27"/>
        <v>30.258593436134518</v>
      </c>
      <c r="AP66" s="73">
        <f t="shared" si="28"/>
        <v>30.258593436134518</v>
      </c>
    </row>
    <row r="67" spans="2:42" x14ac:dyDescent="0.25">
      <c r="B67" s="52">
        <f t="shared" si="12"/>
        <v>44584</v>
      </c>
      <c r="C67" s="64">
        <f t="shared" si="13"/>
        <v>0</v>
      </c>
      <c r="D67" s="17">
        <v>22.5</v>
      </c>
      <c r="E67" s="65">
        <f t="shared" si="14"/>
        <v>-19.558137290482893</v>
      </c>
      <c r="F67" s="17"/>
      <c r="G67" s="56">
        <f t="shared" si="15"/>
        <v>8.1654530723317045</v>
      </c>
      <c r="H67" s="56">
        <f t="shared" si="16"/>
        <v>8.1654530723317045</v>
      </c>
      <c r="I67" s="56">
        <f t="shared" si="17"/>
        <v>8.1654530723317045</v>
      </c>
      <c r="J67" s="65">
        <f t="shared" si="0"/>
        <v>8.1654530723317045</v>
      </c>
      <c r="K67" s="58">
        <f t="shared" si="1"/>
        <v>-0.19090555862686903</v>
      </c>
      <c r="L67" s="17"/>
      <c r="M67" s="58">
        <f t="shared" si="18"/>
        <v>16.075196042850436</v>
      </c>
      <c r="N67" s="66">
        <f t="shared" si="2"/>
        <v>44584</v>
      </c>
      <c r="O67" s="58">
        <f t="shared" si="19"/>
        <v>8.108179022461016</v>
      </c>
      <c r="P67" s="58">
        <f t="shared" si="3"/>
        <v>12.190905558626868</v>
      </c>
      <c r="Q67" s="58">
        <f t="shared" si="20"/>
        <v>16.27363209479272</v>
      </c>
      <c r="R67" s="52"/>
      <c r="S67" s="67">
        <f t="shared" si="4"/>
        <v>0.35247042223217195</v>
      </c>
      <c r="T67" s="67">
        <f t="shared" si="5"/>
        <v>0.5225840279057492</v>
      </c>
      <c r="U67" s="67">
        <f t="shared" si="6"/>
        <v>0.69269763357932634</v>
      </c>
      <c r="V67" s="67"/>
      <c r="W67" s="71">
        <f t="shared" si="7"/>
        <v>0.51456999956845528</v>
      </c>
      <c r="X67" s="17"/>
      <c r="Y67" s="68">
        <f t="shared" si="8"/>
        <v>44584</v>
      </c>
      <c r="Z67" s="69">
        <f t="shared" si="9"/>
        <v>8.4592901335721269</v>
      </c>
      <c r="AA67" s="69">
        <f t="shared" si="21"/>
        <v>12.542016669737981</v>
      </c>
      <c r="AB67" s="69">
        <f t="shared" si="22"/>
        <v>16.624743205903833</v>
      </c>
      <c r="AC67" s="17"/>
      <c r="AD67" s="69">
        <f t="shared" si="10"/>
        <v>12.349679989642926</v>
      </c>
      <c r="AE67" s="98"/>
      <c r="AF67" s="69">
        <f t="shared" si="23"/>
        <v>16.075196042850436</v>
      </c>
      <c r="AH67" s="69">
        <f t="shared" si="24"/>
        <v>8.1654530723317063</v>
      </c>
      <c r="AJ67" s="103">
        <f t="shared" si="11"/>
        <v>125.07205266131814</v>
      </c>
      <c r="AK67" s="103">
        <f t="shared" si="25"/>
        <v>234.92794733868186</v>
      </c>
      <c r="AM67" s="108">
        <f t="shared" si="26"/>
        <v>30.398396222483445</v>
      </c>
      <c r="AN67" s="103">
        <f t="shared" si="27"/>
        <v>30.398396222483445</v>
      </c>
      <c r="AP67" s="73">
        <f t="shared" si="28"/>
        <v>30.398396222483445</v>
      </c>
    </row>
    <row r="68" spans="2:42" x14ac:dyDescent="0.25">
      <c r="B68" s="52">
        <f t="shared" si="12"/>
        <v>44585</v>
      </c>
      <c r="C68" s="64">
        <f t="shared" si="13"/>
        <v>0.5</v>
      </c>
      <c r="D68" s="17">
        <v>23.5</v>
      </c>
      <c r="E68" s="65">
        <f t="shared" si="14"/>
        <v>-19.323338869946188</v>
      </c>
      <c r="F68" s="17"/>
      <c r="G68" s="56">
        <f t="shared" si="15"/>
        <v>8.2213677759980754</v>
      </c>
      <c r="H68" s="56">
        <f t="shared" si="16"/>
        <v>8.2213677759980754</v>
      </c>
      <c r="I68" s="56">
        <f t="shared" si="17"/>
        <v>8.2213677759980754</v>
      </c>
      <c r="J68" s="65">
        <f t="shared" si="0"/>
        <v>8.2213677759980754</v>
      </c>
      <c r="K68" s="58">
        <f t="shared" si="1"/>
        <v>-0.19502970700934094</v>
      </c>
      <c r="L68" s="17"/>
      <c r="M68" s="58">
        <f t="shared" si="18"/>
        <v>16.309994463387142</v>
      </c>
      <c r="N68" s="66">
        <f t="shared" si="2"/>
        <v>44585</v>
      </c>
      <c r="O68" s="58">
        <f t="shared" si="19"/>
        <v>8.0843458190103039</v>
      </c>
      <c r="P68" s="58">
        <f t="shared" si="3"/>
        <v>12.195029707009342</v>
      </c>
      <c r="Q68" s="58">
        <f t="shared" si="20"/>
        <v>16.305713595008378</v>
      </c>
      <c r="R68" s="52"/>
      <c r="S68" s="67">
        <f t="shared" si="4"/>
        <v>0.35147737208839225</v>
      </c>
      <c r="T68" s="67">
        <f t="shared" si="5"/>
        <v>0.52275586742168556</v>
      </c>
      <c r="U68" s="67">
        <f t="shared" si="6"/>
        <v>0.69403436275497876</v>
      </c>
      <c r="V68" s="67"/>
      <c r="W68" s="71">
        <f t="shared" si="7"/>
        <v>0.51456999956845528</v>
      </c>
      <c r="X68" s="17"/>
      <c r="Y68" s="68">
        <f t="shared" si="8"/>
        <v>44585</v>
      </c>
      <c r="Z68" s="69">
        <f t="shared" si="9"/>
        <v>8.4354569301214148</v>
      </c>
      <c r="AA68" s="69">
        <f t="shared" si="21"/>
        <v>12.546140818120453</v>
      </c>
      <c r="AB68" s="69">
        <f t="shared" si="22"/>
        <v>16.65682470611949</v>
      </c>
      <c r="AC68" s="17"/>
      <c r="AD68" s="69">
        <f t="shared" si="10"/>
        <v>12.349679989642926</v>
      </c>
      <c r="AE68" s="98"/>
      <c r="AF68" s="69">
        <f t="shared" si="23"/>
        <v>16.309994463387142</v>
      </c>
      <c r="AH68" s="69">
        <f t="shared" si="24"/>
        <v>8.2213677759980754</v>
      </c>
      <c r="AJ68" s="103">
        <f t="shared" si="11"/>
        <v>124.60900513521459</v>
      </c>
      <c r="AK68" s="103">
        <f t="shared" si="25"/>
        <v>235.3909948647854</v>
      </c>
      <c r="AM68" s="108">
        <f t="shared" si="26"/>
        <v>30.539262432529856</v>
      </c>
      <c r="AN68" s="103">
        <f t="shared" si="27"/>
        <v>30.539262432529856</v>
      </c>
      <c r="AP68" s="73">
        <f t="shared" si="28"/>
        <v>30.539262432529856</v>
      </c>
    </row>
    <row r="69" spans="2:42" x14ac:dyDescent="0.25">
      <c r="B69" s="52">
        <f t="shared" si="12"/>
        <v>44586</v>
      </c>
      <c r="C69" s="64">
        <f t="shared" si="13"/>
        <v>0</v>
      </c>
      <c r="D69" s="17">
        <v>24.5</v>
      </c>
      <c r="E69" s="65">
        <f t="shared" si="14"/>
        <v>-19.082612720897128</v>
      </c>
      <c r="F69" s="17"/>
      <c r="G69" s="56">
        <f t="shared" si="15"/>
        <v>8.2783003121684935</v>
      </c>
      <c r="H69" s="56">
        <f t="shared" si="16"/>
        <v>8.2783003121684935</v>
      </c>
      <c r="I69" s="56">
        <f t="shared" si="17"/>
        <v>8.2783003121684935</v>
      </c>
      <c r="J69" s="65">
        <f t="shared" si="0"/>
        <v>8.2783003121684935</v>
      </c>
      <c r="K69" s="58">
        <f t="shared" si="1"/>
        <v>-0.19895881542616187</v>
      </c>
      <c r="L69" s="17"/>
      <c r="M69" s="58">
        <f t="shared" si="18"/>
        <v>16.550720612436209</v>
      </c>
      <c r="N69" s="66">
        <f t="shared" si="2"/>
        <v>44586</v>
      </c>
      <c r="O69" s="58">
        <f t="shared" si="19"/>
        <v>8.0598086593419147</v>
      </c>
      <c r="P69" s="58">
        <f t="shared" si="3"/>
        <v>12.198958815426161</v>
      </c>
      <c r="Q69" s="58">
        <f t="shared" si="20"/>
        <v>16.338108971510408</v>
      </c>
      <c r="R69" s="52"/>
      <c r="S69" s="67">
        <f t="shared" si="4"/>
        <v>0.35045499043554273</v>
      </c>
      <c r="T69" s="67">
        <f t="shared" si="5"/>
        <v>0.52291958027238639</v>
      </c>
      <c r="U69" s="67">
        <f t="shared" si="6"/>
        <v>0.69538417010923004</v>
      </c>
      <c r="V69" s="67"/>
      <c r="W69" s="71">
        <f t="shared" si="7"/>
        <v>0.51456999956845528</v>
      </c>
      <c r="X69" s="17"/>
      <c r="Y69" s="68">
        <f t="shared" si="8"/>
        <v>44586</v>
      </c>
      <c r="Z69" s="69">
        <f t="shared" si="9"/>
        <v>8.4109197704530256</v>
      </c>
      <c r="AA69" s="69">
        <f t="shared" si="21"/>
        <v>12.550069926537272</v>
      </c>
      <c r="AB69" s="69">
        <f t="shared" si="22"/>
        <v>16.689220082621521</v>
      </c>
      <c r="AC69" s="17"/>
      <c r="AD69" s="69">
        <f t="shared" si="10"/>
        <v>12.349679989642926</v>
      </c>
      <c r="AE69" s="98"/>
      <c r="AF69" s="69">
        <f t="shared" si="23"/>
        <v>16.550720612436209</v>
      </c>
      <c r="AH69" s="69">
        <f t="shared" si="24"/>
        <v>8.2783003121684953</v>
      </c>
      <c r="AJ69" s="103">
        <f t="shared" si="11"/>
        <v>124.13624775931265</v>
      </c>
      <c r="AK69" s="103">
        <f t="shared" si="25"/>
        <v>235.86375224068735</v>
      </c>
      <c r="AM69" s="108">
        <f t="shared" si="26"/>
        <v>30.680977446322842</v>
      </c>
      <c r="AN69" s="103">
        <f t="shared" si="27"/>
        <v>30.680977446322842</v>
      </c>
      <c r="AP69" s="73">
        <f t="shared" si="28"/>
        <v>30.680977446322842</v>
      </c>
    </row>
    <row r="70" spans="2:42" x14ac:dyDescent="0.25">
      <c r="B70" s="52">
        <f t="shared" si="12"/>
        <v>44587</v>
      </c>
      <c r="C70" s="64">
        <f t="shared" si="13"/>
        <v>0</v>
      </c>
      <c r="D70" s="17">
        <v>25.5</v>
      </c>
      <c r="E70" s="65">
        <f t="shared" si="14"/>
        <v>-18.836062134916144</v>
      </c>
      <c r="F70" s="17"/>
      <c r="G70" s="56">
        <f t="shared" si="15"/>
        <v>8.3362080487402981</v>
      </c>
      <c r="H70" s="56">
        <f t="shared" si="16"/>
        <v>8.3362080487402981</v>
      </c>
      <c r="I70" s="56">
        <f t="shared" si="17"/>
        <v>8.3362080487402981</v>
      </c>
      <c r="J70" s="65">
        <f t="shared" si="0"/>
        <v>8.3362080487402981</v>
      </c>
      <c r="K70" s="58">
        <f t="shared" si="1"/>
        <v>-0.20269025269442129</v>
      </c>
      <c r="L70" s="17"/>
      <c r="M70" s="58">
        <f t="shared" si="18"/>
        <v>16.797271198417192</v>
      </c>
      <c r="N70" s="66">
        <f t="shared" si="2"/>
        <v>44587</v>
      </c>
      <c r="O70" s="58">
        <f t="shared" si="19"/>
        <v>8.0345862283242724</v>
      </c>
      <c r="P70" s="58">
        <f t="shared" si="3"/>
        <v>12.202690252694421</v>
      </c>
      <c r="Q70" s="58">
        <f t="shared" si="20"/>
        <v>16.370794277064569</v>
      </c>
      <c r="R70" s="52"/>
      <c r="S70" s="67">
        <f t="shared" si="4"/>
        <v>0.3494040558098076</v>
      </c>
      <c r="T70" s="67">
        <f t="shared" si="5"/>
        <v>0.52307505682523048</v>
      </c>
      <c r="U70" s="67">
        <f t="shared" si="6"/>
        <v>0.69674605784065335</v>
      </c>
      <c r="V70" s="67"/>
      <c r="W70" s="71">
        <f t="shared" si="7"/>
        <v>0.51456999956845528</v>
      </c>
      <c r="X70" s="17"/>
      <c r="Y70" s="68">
        <f t="shared" si="8"/>
        <v>44587</v>
      </c>
      <c r="Z70" s="69">
        <f t="shared" si="9"/>
        <v>8.3856973394353815</v>
      </c>
      <c r="AA70" s="69">
        <f t="shared" si="21"/>
        <v>12.553801363805531</v>
      </c>
      <c r="AB70" s="69">
        <f t="shared" si="22"/>
        <v>16.721905388175681</v>
      </c>
      <c r="AC70" s="17"/>
      <c r="AD70" s="69">
        <f t="shared" si="10"/>
        <v>12.349679989642926</v>
      </c>
      <c r="AE70" s="98"/>
      <c r="AF70" s="69">
        <f t="shared" si="23"/>
        <v>16.797271198417192</v>
      </c>
      <c r="AH70" s="69">
        <f t="shared" si="24"/>
        <v>8.3362080487402999</v>
      </c>
      <c r="AJ70" s="103">
        <f t="shared" si="11"/>
        <v>123.65407080735635</v>
      </c>
      <c r="AK70" s="103">
        <f t="shared" si="25"/>
        <v>236.34592919264367</v>
      </c>
      <c r="AM70" s="108">
        <f t="shared" si="26"/>
        <v>30.823330793630127</v>
      </c>
      <c r="AN70" s="103">
        <f t="shared" si="27"/>
        <v>30.823330793630127</v>
      </c>
      <c r="AP70" s="73">
        <f t="shared" si="28"/>
        <v>30.823330793630127</v>
      </c>
    </row>
    <row r="71" spans="2:42" x14ac:dyDescent="0.25">
      <c r="B71" s="52">
        <f t="shared" si="12"/>
        <v>44588</v>
      </c>
      <c r="C71" s="64">
        <f t="shared" si="13"/>
        <v>0</v>
      </c>
      <c r="D71" s="17">
        <v>26.5</v>
      </c>
      <c r="E71" s="65">
        <f t="shared" si="14"/>
        <v>-18.583791837265093</v>
      </c>
      <c r="F71" s="17"/>
      <c r="G71" s="56">
        <f t="shared" si="15"/>
        <v>8.395049207723897</v>
      </c>
      <c r="H71" s="56">
        <f t="shared" si="16"/>
        <v>8.395049207723897</v>
      </c>
      <c r="I71" s="56">
        <f t="shared" si="17"/>
        <v>8.395049207723897</v>
      </c>
      <c r="J71" s="65">
        <f t="shared" si="0"/>
        <v>8.395049207723897</v>
      </c>
      <c r="K71" s="58">
        <f t="shared" si="1"/>
        <v>-0.20622160307792992</v>
      </c>
      <c r="L71" s="17"/>
      <c r="M71" s="58">
        <f t="shared" si="18"/>
        <v>17.049541496068244</v>
      </c>
      <c r="N71" s="66">
        <f t="shared" si="2"/>
        <v>44588</v>
      </c>
      <c r="O71" s="58">
        <f t="shared" si="19"/>
        <v>8.0086969992159815</v>
      </c>
      <c r="P71" s="58">
        <f t="shared" si="3"/>
        <v>12.20622160307793</v>
      </c>
      <c r="Q71" s="58">
        <f t="shared" si="20"/>
        <v>16.403746206939879</v>
      </c>
      <c r="R71" s="52"/>
      <c r="S71" s="67">
        <f t="shared" si="4"/>
        <v>0.34832533793029552</v>
      </c>
      <c r="T71" s="67">
        <f t="shared" si="5"/>
        <v>0.52322219642454337</v>
      </c>
      <c r="U71" s="67">
        <f t="shared" si="6"/>
        <v>0.69811905491879123</v>
      </c>
      <c r="V71" s="67"/>
      <c r="W71" s="71">
        <f t="shared" si="7"/>
        <v>0.51456999956845528</v>
      </c>
      <c r="X71" s="17"/>
      <c r="Y71" s="68">
        <f t="shared" si="8"/>
        <v>44588</v>
      </c>
      <c r="Z71" s="69">
        <f t="shared" si="9"/>
        <v>8.3598081103270925</v>
      </c>
      <c r="AA71" s="69">
        <f t="shared" si="21"/>
        <v>12.557332714189041</v>
      </c>
      <c r="AB71" s="69">
        <f t="shared" si="22"/>
        <v>16.754857318050988</v>
      </c>
      <c r="AC71" s="17"/>
      <c r="AD71" s="69">
        <f t="shared" si="10"/>
        <v>12.349679989642926</v>
      </c>
      <c r="AE71" s="98"/>
      <c r="AF71" s="69">
        <f t="shared" si="23"/>
        <v>17.049541496068244</v>
      </c>
      <c r="AH71" s="69">
        <f t="shared" si="24"/>
        <v>8.3950492077238952</v>
      </c>
      <c r="AJ71" s="103">
        <f t="shared" si="11"/>
        <v>123.16276112858658</v>
      </c>
      <c r="AK71" s="103">
        <f t="shared" si="25"/>
        <v>236.83723887141343</v>
      </c>
      <c r="AM71" s="108">
        <f t="shared" si="26"/>
        <v>30.966116454423933</v>
      </c>
      <c r="AN71" s="103">
        <f t="shared" si="27"/>
        <v>30.966116454423933</v>
      </c>
      <c r="AP71" s="73">
        <f t="shared" si="28"/>
        <v>30.966116454423933</v>
      </c>
    </row>
    <row r="72" spans="2:42" x14ac:dyDescent="0.25">
      <c r="B72" s="52">
        <f t="shared" si="12"/>
        <v>44589</v>
      </c>
      <c r="C72" s="64">
        <f t="shared" si="13"/>
        <v>0</v>
      </c>
      <c r="D72" s="17">
        <v>27.5</v>
      </c>
      <c r="E72" s="65">
        <f t="shared" si="14"/>
        <v>-18.325907882731155</v>
      </c>
      <c r="F72" s="17"/>
      <c r="G72" s="56">
        <f t="shared" si="15"/>
        <v>8.4547829181516878</v>
      </c>
      <c r="H72" s="56">
        <f t="shared" si="16"/>
        <v>8.4547829181516878</v>
      </c>
      <c r="I72" s="56">
        <f t="shared" si="17"/>
        <v>8.4547829181516878</v>
      </c>
      <c r="J72" s="65">
        <f t="shared" si="0"/>
        <v>8.4547829181516878</v>
      </c>
      <c r="K72" s="58">
        <f t="shared" si="1"/>
        <v>-0.20955066844879272</v>
      </c>
      <c r="L72" s="17"/>
      <c r="M72" s="58">
        <f t="shared" si="18"/>
        <v>17.307425450602182</v>
      </c>
      <c r="N72" s="66">
        <f t="shared" si="2"/>
        <v>44589</v>
      </c>
      <c r="O72" s="58">
        <f t="shared" si="19"/>
        <v>7.9821592093729494</v>
      </c>
      <c r="P72" s="58">
        <f t="shared" si="3"/>
        <v>12.209550668448793</v>
      </c>
      <c r="Q72" s="58">
        <f t="shared" si="20"/>
        <v>16.436942127524638</v>
      </c>
      <c r="R72" s="52"/>
      <c r="S72" s="67">
        <f t="shared" si="4"/>
        <v>0.34721959668683589</v>
      </c>
      <c r="T72" s="67">
        <f t="shared" si="5"/>
        <v>0.52336090748166275</v>
      </c>
      <c r="U72" s="67">
        <f t="shared" si="6"/>
        <v>0.69950221827648962</v>
      </c>
      <c r="V72" s="67"/>
      <c r="W72" s="71">
        <f t="shared" si="7"/>
        <v>0.51456999956845528</v>
      </c>
      <c r="X72" s="17"/>
      <c r="Y72" s="68">
        <f t="shared" si="8"/>
        <v>44589</v>
      </c>
      <c r="Z72" s="69">
        <f t="shared" si="9"/>
        <v>8.3332703204840612</v>
      </c>
      <c r="AA72" s="69">
        <f t="shared" si="21"/>
        <v>12.560661779559906</v>
      </c>
      <c r="AB72" s="69">
        <f t="shared" si="22"/>
        <v>16.788053238635751</v>
      </c>
      <c r="AC72" s="17"/>
      <c r="AD72" s="69">
        <f t="shared" si="10"/>
        <v>12.349679989642926</v>
      </c>
      <c r="AE72" s="98"/>
      <c r="AF72" s="69">
        <f t="shared" si="23"/>
        <v>17.307425450602182</v>
      </c>
      <c r="AH72" s="69">
        <f t="shared" si="24"/>
        <v>8.4547829181516896</v>
      </c>
      <c r="AJ72" s="103">
        <f t="shared" si="11"/>
        <v>122.66260184117102</v>
      </c>
      <c r="AK72" s="103">
        <f t="shared" si="25"/>
        <v>237.33739815882899</v>
      </c>
      <c r="AM72" s="108">
        <f t="shared" si="26"/>
        <v>31.109133121446455</v>
      </c>
      <c r="AN72" s="103">
        <f t="shared" si="27"/>
        <v>31.109133121446455</v>
      </c>
      <c r="AP72" s="73">
        <f t="shared" si="28"/>
        <v>31.109133121446455</v>
      </c>
    </row>
    <row r="73" spans="2:42" x14ac:dyDescent="0.25">
      <c r="B73" s="52">
        <f t="shared" si="12"/>
        <v>44590</v>
      </c>
      <c r="C73" s="64">
        <f t="shared" si="13"/>
        <v>0</v>
      </c>
      <c r="D73" s="17">
        <v>28.5</v>
      </c>
      <c r="E73" s="65">
        <f t="shared" si="14"/>
        <v>-18.062517553691137</v>
      </c>
      <c r="F73" s="17"/>
      <c r="G73" s="56">
        <f t="shared" si="15"/>
        <v>8.5153692617641479</v>
      </c>
      <c r="H73" s="56">
        <f t="shared" si="16"/>
        <v>8.5153692617641479</v>
      </c>
      <c r="I73" s="56">
        <f t="shared" si="17"/>
        <v>8.5153692617641479</v>
      </c>
      <c r="J73" s="65">
        <f t="shared" si="0"/>
        <v>8.5153692617641479</v>
      </c>
      <c r="K73" s="58">
        <f t="shared" si="1"/>
        <v>-0.21267547020493782</v>
      </c>
      <c r="L73" s="17"/>
      <c r="M73" s="58">
        <f t="shared" si="18"/>
        <v>17.570815779642203</v>
      </c>
      <c r="N73" s="66">
        <f t="shared" si="2"/>
        <v>44590</v>
      </c>
      <c r="O73" s="58">
        <f t="shared" si="19"/>
        <v>7.9549908393228632</v>
      </c>
      <c r="P73" s="58">
        <f t="shared" si="3"/>
        <v>12.212675470204937</v>
      </c>
      <c r="Q73" s="58">
        <f t="shared" si="20"/>
        <v>16.47036010108701</v>
      </c>
      <c r="R73" s="52"/>
      <c r="S73" s="67">
        <f t="shared" si="4"/>
        <v>0.34608758126808226</v>
      </c>
      <c r="T73" s="67">
        <f t="shared" si="5"/>
        <v>0.52349110755483541</v>
      </c>
      <c r="U73" s="67">
        <f t="shared" si="6"/>
        <v>0.70089463384158845</v>
      </c>
      <c r="V73" s="67"/>
      <c r="W73" s="71">
        <f t="shared" si="7"/>
        <v>0.51456999956845528</v>
      </c>
      <c r="X73" s="17"/>
      <c r="Y73" s="68">
        <f t="shared" si="8"/>
        <v>44590</v>
      </c>
      <c r="Z73" s="69">
        <f t="shared" si="9"/>
        <v>8.3061019504339733</v>
      </c>
      <c r="AA73" s="69">
        <f t="shared" si="21"/>
        <v>12.56378658131605</v>
      </c>
      <c r="AB73" s="69">
        <f t="shared" si="22"/>
        <v>16.821471212198123</v>
      </c>
      <c r="AC73" s="17"/>
      <c r="AD73" s="69">
        <f t="shared" si="10"/>
        <v>12.349679989642926</v>
      </c>
      <c r="AE73" s="98"/>
      <c r="AF73" s="69">
        <f t="shared" si="23"/>
        <v>17.570815779642203</v>
      </c>
      <c r="AH73" s="69">
        <f t="shared" si="24"/>
        <v>8.5153692617641497</v>
      </c>
      <c r="AJ73" s="103">
        <f t="shared" si="11"/>
        <v>122.15387206455873</v>
      </c>
      <c r="AK73" s="103">
        <f t="shared" si="25"/>
        <v>237.84612793544127</v>
      </c>
      <c r="AM73" s="108">
        <f t="shared" si="26"/>
        <v>31.252184426509665</v>
      </c>
      <c r="AN73" s="103">
        <f t="shared" si="27"/>
        <v>31.252184426509665</v>
      </c>
      <c r="AP73" s="73">
        <f t="shared" si="28"/>
        <v>31.252184426509665</v>
      </c>
    </row>
    <row r="74" spans="2:42" x14ac:dyDescent="0.25">
      <c r="B74" s="52">
        <f t="shared" si="12"/>
        <v>44591</v>
      </c>
      <c r="C74" s="64">
        <f t="shared" si="13"/>
        <v>0</v>
      </c>
      <c r="D74" s="17">
        <v>29.5</v>
      </c>
      <c r="E74" s="65">
        <f t="shared" si="14"/>
        <v>-17.79372926057702</v>
      </c>
      <c r="F74" s="17"/>
      <c r="G74" s="56">
        <f t="shared" si="15"/>
        <v>8.5767693118164168</v>
      </c>
      <c r="H74" s="56">
        <f t="shared" si="16"/>
        <v>8.5767693118164168</v>
      </c>
      <c r="I74" s="56">
        <f t="shared" si="17"/>
        <v>8.5767693118164168</v>
      </c>
      <c r="J74" s="65">
        <f t="shared" si="0"/>
        <v>8.5767693118164168</v>
      </c>
      <c r="K74" s="58">
        <f t="shared" si="1"/>
        <v>-0.21559425094160806</v>
      </c>
      <c r="L74" s="17"/>
      <c r="M74" s="58">
        <f t="shared" si="18"/>
        <v>17.839604072756316</v>
      </c>
      <c r="N74" s="66">
        <f t="shared" si="2"/>
        <v>44591</v>
      </c>
      <c r="O74" s="58">
        <f t="shared" si="19"/>
        <v>7.9272095950333998</v>
      </c>
      <c r="P74" s="58">
        <f t="shared" si="3"/>
        <v>12.215594250941608</v>
      </c>
      <c r="Q74" s="58">
        <f t="shared" si="20"/>
        <v>16.503978906849817</v>
      </c>
      <c r="R74" s="52"/>
      <c r="S74" s="67">
        <f t="shared" si="4"/>
        <v>0.34493002942268791</v>
      </c>
      <c r="T74" s="67">
        <f t="shared" si="5"/>
        <v>0.52361272341886334</v>
      </c>
      <c r="U74" s="67">
        <f t="shared" si="6"/>
        <v>0.70229541741503865</v>
      </c>
      <c r="V74" s="67"/>
      <c r="W74" s="71">
        <f t="shared" si="7"/>
        <v>0.51456999956845528</v>
      </c>
      <c r="X74" s="17"/>
      <c r="Y74" s="68">
        <f t="shared" si="8"/>
        <v>44591</v>
      </c>
      <c r="Z74" s="69">
        <f t="shared" si="9"/>
        <v>8.278320706144509</v>
      </c>
      <c r="AA74" s="69">
        <f t="shared" si="21"/>
        <v>12.566705362052719</v>
      </c>
      <c r="AB74" s="69">
        <f t="shared" si="22"/>
        <v>16.855090017960926</v>
      </c>
      <c r="AC74" s="17"/>
      <c r="AD74" s="69">
        <f t="shared" si="10"/>
        <v>12.349679989642926</v>
      </c>
      <c r="AE74" s="98"/>
      <c r="AF74" s="69">
        <f t="shared" si="23"/>
        <v>17.839604072756316</v>
      </c>
      <c r="AH74" s="69">
        <f t="shared" si="24"/>
        <v>8.5767693118164168</v>
      </c>
      <c r="AJ74" s="103">
        <f t="shared" si="11"/>
        <v>121.63684668870573</v>
      </c>
      <c r="AK74" s="103">
        <f t="shared" si="25"/>
        <v>238.36315331129427</v>
      </c>
      <c r="AM74" s="108">
        <f t="shared" si="26"/>
        <v>31.395079132311025</v>
      </c>
      <c r="AN74" s="103">
        <f t="shared" si="27"/>
        <v>31.395079132311025</v>
      </c>
      <c r="AP74" s="73">
        <f t="shared" si="28"/>
        <v>31.395079132311025</v>
      </c>
    </row>
    <row r="75" spans="2:42" x14ac:dyDescent="0.25">
      <c r="B75" s="52">
        <f t="shared" si="12"/>
        <v>44592</v>
      </c>
      <c r="C75" s="64">
        <f t="shared" si="13"/>
        <v>0</v>
      </c>
      <c r="D75" s="17">
        <v>30.5</v>
      </c>
      <c r="E75" s="65">
        <f t="shared" si="14"/>
        <v>-17.519652444906111</v>
      </c>
      <c r="F75" s="17"/>
      <c r="G75" s="56">
        <f t="shared" si="15"/>
        <v>8.6389451653669838</v>
      </c>
      <c r="H75" s="56">
        <f t="shared" si="16"/>
        <v>8.6389451653669838</v>
      </c>
      <c r="I75" s="56">
        <f t="shared" si="17"/>
        <v>8.6389451653669838</v>
      </c>
      <c r="J75" s="65">
        <f t="shared" si="0"/>
        <v>8.6389451653669838</v>
      </c>
      <c r="K75" s="58">
        <f t="shared" si="1"/>
        <v>-0.21830547587510102</v>
      </c>
      <c r="L75" s="17"/>
      <c r="M75" s="58">
        <f t="shared" si="18"/>
        <v>18.113680888427226</v>
      </c>
      <c r="N75" s="66">
        <f t="shared" si="2"/>
        <v>44592</v>
      </c>
      <c r="O75" s="58">
        <f t="shared" si="19"/>
        <v>7.8988328931916083</v>
      </c>
      <c r="P75" s="58">
        <f t="shared" si="3"/>
        <v>12.2183054758751</v>
      </c>
      <c r="Q75" s="58">
        <f t="shared" si="20"/>
        <v>16.537778058558594</v>
      </c>
      <c r="R75" s="52"/>
      <c r="S75" s="67">
        <f t="shared" si="4"/>
        <v>0.3437476668459466</v>
      </c>
      <c r="T75" s="67">
        <f t="shared" si="5"/>
        <v>0.52372569112442546</v>
      </c>
      <c r="U75" s="67">
        <f t="shared" si="6"/>
        <v>0.70370371540290444</v>
      </c>
      <c r="V75" s="67"/>
      <c r="W75" s="71">
        <f t="shared" si="7"/>
        <v>0.51456999956845528</v>
      </c>
      <c r="X75" s="17"/>
      <c r="Y75" s="68">
        <f t="shared" si="8"/>
        <v>44592</v>
      </c>
      <c r="Z75" s="69">
        <f t="shared" si="9"/>
        <v>8.2499440043027192</v>
      </c>
      <c r="AA75" s="69">
        <f t="shared" si="21"/>
        <v>12.569416586986211</v>
      </c>
      <c r="AB75" s="69">
        <f t="shared" si="22"/>
        <v>16.888889169669707</v>
      </c>
      <c r="AC75" s="17"/>
      <c r="AD75" s="69">
        <f t="shared" si="10"/>
        <v>12.349679989642926</v>
      </c>
      <c r="AE75" s="98"/>
      <c r="AF75" s="69">
        <f t="shared" si="23"/>
        <v>18.113680888427226</v>
      </c>
      <c r="AH75" s="69">
        <f t="shared" si="24"/>
        <v>8.6389451653669873</v>
      </c>
      <c r="AJ75" s="103">
        <f t="shared" si="11"/>
        <v>121.11179617804559</v>
      </c>
      <c r="AK75" s="103">
        <f t="shared" si="25"/>
        <v>238.88820382195439</v>
      </c>
      <c r="AM75" s="108">
        <f t="shared" si="26"/>
        <v>31.537631291640079</v>
      </c>
      <c r="AN75" s="103">
        <f t="shared" si="27"/>
        <v>31.537631291640079</v>
      </c>
      <c r="AP75" s="73">
        <f t="shared" si="28"/>
        <v>31.537631291640079</v>
      </c>
    </row>
    <row r="76" spans="2:42" x14ac:dyDescent="0.25">
      <c r="B76" s="52">
        <f t="shared" si="12"/>
        <v>44593</v>
      </c>
      <c r="C76" s="64">
        <f t="shared" si="13"/>
        <v>0</v>
      </c>
      <c r="D76" s="17">
        <v>31.5</v>
      </c>
      <c r="E76" s="65">
        <f t="shared" si="14"/>
        <v>-17.240397485020736</v>
      </c>
      <c r="F76" s="17"/>
      <c r="G76" s="56">
        <f t="shared" si="15"/>
        <v>8.7018599694226868</v>
      </c>
      <c r="H76" s="56">
        <f t="shared" si="16"/>
        <v>8.7018599694226868</v>
      </c>
      <c r="I76" s="56">
        <f t="shared" si="17"/>
        <v>8.7018599694226868</v>
      </c>
      <c r="J76" s="65">
        <f t="shared" si="0"/>
        <v>8.7018599694226868</v>
      </c>
      <c r="K76" s="58">
        <f t="shared" si="1"/>
        <v>-0.22080783401732329</v>
      </c>
      <c r="L76" s="17"/>
      <c r="M76" s="58">
        <f t="shared" si="18"/>
        <v>18.39293584831259</v>
      </c>
      <c r="N76" s="66">
        <f t="shared" si="2"/>
        <v>44593</v>
      </c>
      <c r="O76" s="58">
        <f t="shared" si="19"/>
        <v>7.86987784930598</v>
      </c>
      <c r="P76" s="58">
        <f t="shared" si="3"/>
        <v>12.220807834017323</v>
      </c>
      <c r="Q76" s="58">
        <f t="shared" si="20"/>
        <v>16.571737818728668</v>
      </c>
      <c r="R76" s="52"/>
      <c r="S76" s="67">
        <f t="shared" si="4"/>
        <v>0.34254120668404542</v>
      </c>
      <c r="T76" s="67">
        <f t="shared" si="5"/>
        <v>0.5238299560470181</v>
      </c>
      <c r="U76" s="67">
        <f t="shared" si="6"/>
        <v>0.70511870540999078</v>
      </c>
      <c r="V76" s="67"/>
      <c r="W76" s="71">
        <f t="shared" si="7"/>
        <v>0.51456999956845528</v>
      </c>
      <c r="X76" s="17"/>
      <c r="Y76" s="68">
        <f t="shared" si="8"/>
        <v>44593</v>
      </c>
      <c r="Z76" s="69">
        <f t="shared" si="9"/>
        <v>8.22098896041709</v>
      </c>
      <c r="AA76" s="69">
        <f t="shared" si="21"/>
        <v>12.571918945128434</v>
      </c>
      <c r="AB76" s="69">
        <f t="shared" si="22"/>
        <v>16.92284892983978</v>
      </c>
      <c r="AC76" s="17"/>
      <c r="AD76" s="69">
        <f t="shared" si="10"/>
        <v>12.349679989642926</v>
      </c>
      <c r="AE76" s="98"/>
      <c r="AF76" s="69">
        <f t="shared" si="23"/>
        <v>18.39293584831259</v>
      </c>
      <c r="AH76" s="69">
        <f t="shared" si="24"/>
        <v>8.7018599694226904</v>
      </c>
      <c r="AJ76" s="103">
        <f t="shared" si="11"/>
        <v>120.57898640803712</v>
      </c>
      <c r="AK76" s="103">
        <f t="shared" si="25"/>
        <v>239.42101359196289</v>
      </c>
      <c r="AM76" s="108">
        <f t="shared" si="26"/>
        <v>31.679660375914796</v>
      </c>
      <c r="AN76" s="103">
        <f t="shared" si="27"/>
        <v>31.679660375914796</v>
      </c>
      <c r="AP76" s="73">
        <f t="shared" si="28"/>
        <v>31.679660375914796</v>
      </c>
    </row>
    <row r="77" spans="2:42" x14ac:dyDescent="0.25">
      <c r="B77" s="52">
        <f t="shared" si="12"/>
        <v>44594</v>
      </c>
      <c r="C77" s="64">
        <f t="shared" si="13"/>
        <v>0</v>
      </c>
      <c r="D77" s="17">
        <v>32.5</v>
      </c>
      <c r="E77" s="65">
        <f t="shared" si="14"/>
        <v>-16.9560756046655</v>
      </c>
      <c r="F77" s="17"/>
      <c r="G77" s="56">
        <f t="shared" si="15"/>
        <v>8.7654779413213078</v>
      </c>
      <c r="H77" s="56">
        <f t="shared" si="16"/>
        <v>8.7654779413213078</v>
      </c>
      <c r="I77" s="56">
        <f t="shared" si="17"/>
        <v>8.7654779413213078</v>
      </c>
      <c r="J77" s="65">
        <f t="shared" si="0"/>
        <v>8.7654779413213078</v>
      </c>
      <c r="K77" s="58">
        <f t="shared" si="1"/>
        <v>-0.22310023910000704</v>
      </c>
      <c r="L77" s="17"/>
      <c r="M77" s="58">
        <f t="shared" si="18"/>
        <v>18.677257728667826</v>
      </c>
      <c r="N77" s="66">
        <f t="shared" si="2"/>
        <v>44594</v>
      </c>
      <c r="O77" s="58">
        <f t="shared" si="19"/>
        <v>7.840361268439354</v>
      </c>
      <c r="P77" s="58">
        <f t="shared" si="3"/>
        <v>12.223100239100008</v>
      </c>
      <c r="Q77" s="58">
        <f t="shared" si="20"/>
        <v>16.60583920976066</v>
      </c>
      <c r="R77" s="52"/>
      <c r="S77" s="67">
        <f t="shared" si="4"/>
        <v>0.34131134914793604</v>
      </c>
      <c r="T77" s="67">
        <f t="shared" si="5"/>
        <v>0.52392547292546332</v>
      </c>
      <c r="U77" s="67">
        <f t="shared" si="6"/>
        <v>0.70653959670299049</v>
      </c>
      <c r="V77" s="67"/>
      <c r="W77" s="71">
        <f t="shared" si="7"/>
        <v>0.51456999956845528</v>
      </c>
      <c r="X77" s="17"/>
      <c r="Y77" s="68">
        <f t="shared" si="8"/>
        <v>44594</v>
      </c>
      <c r="Z77" s="69">
        <f t="shared" si="9"/>
        <v>8.1914723795504649</v>
      </c>
      <c r="AA77" s="69">
        <f t="shared" si="21"/>
        <v>12.574211350211119</v>
      </c>
      <c r="AB77" s="69">
        <f t="shared" si="22"/>
        <v>16.956950320871773</v>
      </c>
      <c r="AC77" s="17"/>
      <c r="AD77" s="69">
        <f t="shared" si="10"/>
        <v>12.349679989642926</v>
      </c>
      <c r="AE77" s="98"/>
      <c r="AF77" s="69">
        <f t="shared" si="23"/>
        <v>18.677257728667826</v>
      </c>
      <c r="AH77" s="69">
        <f t="shared" si="24"/>
        <v>8.7654779413213078</v>
      </c>
      <c r="AJ77" s="103">
        <f t="shared" si="11"/>
        <v>120.03867853211119</v>
      </c>
      <c r="AK77" s="103">
        <f t="shared" si="25"/>
        <v>239.96132146788881</v>
      </c>
      <c r="AM77" s="108">
        <f t="shared" si="26"/>
        <v>31.820991375023212</v>
      </c>
      <c r="AN77" s="103">
        <f t="shared" si="27"/>
        <v>31.820991375023212</v>
      </c>
      <c r="AP77" s="73">
        <f t="shared" si="28"/>
        <v>31.820991375023212</v>
      </c>
    </row>
    <row r="78" spans="2:42" x14ac:dyDescent="0.25">
      <c r="B78" s="52">
        <f t="shared" si="12"/>
        <v>44595</v>
      </c>
      <c r="C78" s="64">
        <f t="shared" si="13"/>
        <v>0</v>
      </c>
      <c r="D78" s="17">
        <v>33.5</v>
      </c>
      <c r="E78" s="65">
        <f t="shared" si="14"/>
        <v>-16.666798784512888</v>
      </c>
      <c r="F78" s="17"/>
      <c r="G78" s="56">
        <f t="shared" si="15"/>
        <v>8.8297643837354176</v>
      </c>
      <c r="H78" s="56">
        <f t="shared" si="16"/>
        <v>8.8297643837354176</v>
      </c>
      <c r="I78" s="56">
        <f t="shared" si="17"/>
        <v>8.8297643837354176</v>
      </c>
      <c r="J78" s="65">
        <f t="shared" si="0"/>
        <v>8.8297643837354176</v>
      </c>
      <c r="K78" s="58">
        <f t="shared" si="1"/>
        <v>-0.22518183024771879</v>
      </c>
      <c r="L78" s="17"/>
      <c r="M78" s="58">
        <f t="shared" si="18"/>
        <v>18.966534548820448</v>
      </c>
      <c r="N78" s="66">
        <f t="shared" si="2"/>
        <v>44595</v>
      </c>
      <c r="O78" s="58">
        <f t="shared" si="19"/>
        <v>7.8102996383800098</v>
      </c>
      <c r="P78" s="58">
        <f t="shared" si="3"/>
        <v>12.225181830247719</v>
      </c>
      <c r="Q78" s="58">
        <f t="shared" si="20"/>
        <v>16.640064022115428</v>
      </c>
      <c r="R78" s="52"/>
      <c r="S78" s="67">
        <f t="shared" si="4"/>
        <v>0.34005878122879674</v>
      </c>
      <c r="T78" s="67">
        <f t="shared" si="5"/>
        <v>0.52401220588995123</v>
      </c>
      <c r="U78" s="67">
        <f t="shared" si="6"/>
        <v>0.70796563055110584</v>
      </c>
      <c r="V78" s="67"/>
      <c r="W78" s="71">
        <f t="shared" si="7"/>
        <v>0.51456999956845528</v>
      </c>
      <c r="X78" s="17"/>
      <c r="Y78" s="68">
        <f t="shared" si="8"/>
        <v>44595</v>
      </c>
      <c r="Z78" s="69">
        <f t="shared" si="9"/>
        <v>8.1614107494911217</v>
      </c>
      <c r="AA78" s="69">
        <f t="shared" si="21"/>
        <v>12.57629294135883</v>
      </c>
      <c r="AB78" s="69">
        <f t="shared" si="22"/>
        <v>16.991175133226541</v>
      </c>
      <c r="AC78" s="17"/>
      <c r="AD78" s="69">
        <f t="shared" si="10"/>
        <v>12.349679989642926</v>
      </c>
      <c r="AE78" s="98"/>
      <c r="AF78" s="69">
        <f t="shared" si="23"/>
        <v>18.966534548820448</v>
      </c>
      <c r="AH78" s="69">
        <f t="shared" si="24"/>
        <v>8.8297643837354194</v>
      </c>
      <c r="AJ78" s="103">
        <f t="shared" si="11"/>
        <v>119.49112887685243</v>
      </c>
      <c r="AK78" s="103">
        <f t="shared" si="25"/>
        <v>240.50887112314757</v>
      </c>
      <c r="AM78" s="108">
        <f t="shared" si="26"/>
        <v>31.961454870459079</v>
      </c>
      <c r="AN78" s="103">
        <f t="shared" si="27"/>
        <v>31.961454870459079</v>
      </c>
      <c r="AP78" s="73">
        <f t="shared" si="28"/>
        <v>31.961454870459079</v>
      </c>
    </row>
    <row r="79" spans="2:42" x14ac:dyDescent="0.25">
      <c r="B79" s="52">
        <f t="shared" si="12"/>
        <v>44596</v>
      </c>
      <c r="C79" s="64">
        <f t="shared" si="13"/>
        <v>0</v>
      </c>
      <c r="D79" s="17">
        <v>34.5</v>
      </c>
      <c r="E79" s="65">
        <f t="shared" si="14"/>
        <v>-16.372679676731298</v>
      </c>
      <c r="F79" s="17"/>
      <c r="G79" s="56">
        <f t="shared" si="15"/>
        <v>8.8946856946795556</v>
      </c>
      <c r="H79" s="56">
        <f t="shared" si="16"/>
        <v>8.8946856946795556</v>
      </c>
      <c r="I79" s="56">
        <f t="shared" si="17"/>
        <v>8.8946856946795556</v>
      </c>
      <c r="J79" s="65">
        <f t="shared" si="0"/>
        <v>8.8946856946795556</v>
      </c>
      <c r="K79" s="58">
        <f t="shared" si="1"/>
        <v>-0.22705197239907621</v>
      </c>
      <c r="L79" s="17"/>
      <c r="M79" s="58">
        <f t="shared" si="18"/>
        <v>19.260653656602031</v>
      </c>
      <c r="N79" s="66">
        <f t="shared" si="2"/>
        <v>44596</v>
      </c>
      <c r="O79" s="58">
        <f t="shared" si="19"/>
        <v>7.7797091250592985</v>
      </c>
      <c r="P79" s="58">
        <f t="shared" si="3"/>
        <v>12.227051972399076</v>
      </c>
      <c r="Q79" s="58">
        <f t="shared" si="20"/>
        <v>16.674394819738854</v>
      </c>
      <c r="R79" s="52"/>
      <c r="S79" s="67">
        <f t="shared" si="4"/>
        <v>0.33878417650710035</v>
      </c>
      <c r="T79" s="67">
        <f t="shared" si="5"/>
        <v>0.52409012847959113</v>
      </c>
      <c r="U79" s="67">
        <f t="shared" si="6"/>
        <v>0.70939608045208191</v>
      </c>
      <c r="V79" s="67"/>
      <c r="W79" s="71">
        <f t="shared" si="7"/>
        <v>0.51456999956845528</v>
      </c>
      <c r="X79" s="17"/>
      <c r="Y79" s="68">
        <f t="shared" si="8"/>
        <v>44596</v>
      </c>
      <c r="Z79" s="69">
        <f t="shared" si="9"/>
        <v>8.1308202361704076</v>
      </c>
      <c r="AA79" s="69">
        <f t="shared" si="21"/>
        <v>12.578163083510187</v>
      </c>
      <c r="AB79" s="69">
        <f t="shared" si="22"/>
        <v>17.025505930849967</v>
      </c>
      <c r="AC79" s="17"/>
      <c r="AD79" s="69">
        <f t="shared" si="10"/>
        <v>12.349679989642926</v>
      </c>
      <c r="AE79" s="98"/>
      <c r="AF79" s="69">
        <f t="shared" si="23"/>
        <v>19.260653656602031</v>
      </c>
      <c r="AH79" s="69">
        <f t="shared" si="24"/>
        <v>8.8946856946795592</v>
      </c>
      <c r="AJ79" s="103">
        <f t="shared" si="11"/>
        <v>118.93658886328406</v>
      </c>
      <c r="AK79" s="103">
        <f t="shared" si="25"/>
        <v>241.06341113671596</v>
      </c>
      <c r="AM79" s="108">
        <f t="shared" si="26"/>
        <v>32.100887083733511</v>
      </c>
      <c r="AN79" s="103">
        <f t="shared" si="27"/>
        <v>32.100887083733511</v>
      </c>
      <c r="AP79" s="73">
        <f t="shared" si="28"/>
        <v>32.100887083733511</v>
      </c>
    </row>
    <row r="80" spans="2:42" x14ac:dyDescent="0.25">
      <c r="B80" s="52">
        <f t="shared" si="12"/>
        <v>44597</v>
      </c>
      <c r="C80" s="64">
        <f t="shared" si="13"/>
        <v>0</v>
      </c>
      <c r="D80" s="17">
        <v>35.5</v>
      </c>
      <c r="E80" s="65">
        <f t="shared" si="14"/>
        <v>-16.073831522673885</v>
      </c>
      <c r="F80" s="17"/>
      <c r="G80" s="56">
        <f t="shared" si="15"/>
        <v>8.9602093728976051</v>
      </c>
      <c r="H80" s="56">
        <f t="shared" si="16"/>
        <v>8.9602093728976051</v>
      </c>
      <c r="I80" s="56">
        <f t="shared" si="17"/>
        <v>8.9602093728976051</v>
      </c>
      <c r="J80" s="65">
        <f t="shared" si="0"/>
        <v>8.9602093728976051</v>
      </c>
      <c r="K80" s="58">
        <f t="shared" si="1"/>
        <v>-0.22871025647587132</v>
      </c>
      <c r="L80" s="17"/>
      <c r="M80" s="58">
        <f t="shared" si="18"/>
        <v>19.559501810659441</v>
      </c>
      <c r="N80" s="66">
        <f t="shared" si="2"/>
        <v>44597</v>
      </c>
      <c r="O80" s="58">
        <f t="shared" si="19"/>
        <v>7.7486055700270686</v>
      </c>
      <c r="P80" s="58">
        <f t="shared" si="3"/>
        <v>12.228710256475871</v>
      </c>
      <c r="Q80" s="58">
        <f t="shared" si="20"/>
        <v>16.708814942924676</v>
      </c>
      <c r="R80" s="52"/>
      <c r="S80" s="67">
        <f t="shared" si="4"/>
        <v>0.33748819504742411</v>
      </c>
      <c r="T80" s="67">
        <f t="shared" si="5"/>
        <v>0.52415922364945766</v>
      </c>
      <c r="U80" s="67">
        <f t="shared" si="6"/>
        <v>0.7108302522514911</v>
      </c>
      <c r="V80" s="67"/>
      <c r="W80" s="71">
        <f t="shared" si="7"/>
        <v>0.51456999956845528</v>
      </c>
      <c r="X80" s="17"/>
      <c r="Y80" s="68">
        <f t="shared" si="8"/>
        <v>44597</v>
      </c>
      <c r="Z80" s="69">
        <f t="shared" si="9"/>
        <v>8.0997166811381796</v>
      </c>
      <c r="AA80" s="69">
        <f t="shared" si="21"/>
        <v>12.579821367586984</v>
      </c>
      <c r="AB80" s="69">
        <f t="shared" si="22"/>
        <v>17.059926054035785</v>
      </c>
      <c r="AC80" s="17"/>
      <c r="AD80" s="69">
        <f t="shared" si="10"/>
        <v>12.349679989642926</v>
      </c>
      <c r="AE80" s="98"/>
      <c r="AF80" s="69">
        <f t="shared" si="23"/>
        <v>19.559501810659441</v>
      </c>
      <c r="AH80" s="69">
        <f t="shared" si="24"/>
        <v>8.9602093728976051</v>
      </c>
      <c r="AJ80" s="103">
        <f t="shared" si="11"/>
        <v>118.37530495217885</v>
      </c>
      <c r="AK80" s="103">
        <f t="shared" si="25"/>
        <v>241.62469504782115</v>
      </c>
      <c r="AM80" s="108">
        <f t="shared" si="26"/>
        <v>32.239129902018909</v>
      </c>
      <c r="AN80" s="103">
        <f t="shared" si="27"/>
        <v>32.239129902018909</v>
      </c>
      <c r="AP80" s="73">
        <f t="shared" si="28"/>
        <v>32.239129902018909</v>
      </c>
    </row>
    <row r="81" spans="2:42" x14ac:dyDescent="0.25">
      <c r="B81" s="52">
        <f t="shared" si="12"/>
        <v>44598</v>
      </c>
      <c r="C81" s="64">
        <f t="shared" si="13"/>
        <v>0</v>
      </c>
      <c r="D81" s="17">
        <v>36.5</v>
      </c>
      <c r="E81" s="65">
        <f t="shared" si="14"/>
        <v>-15.770368073750925</v>
      </c>
      <c r="F81" s="17"/>
      <c r="G81" s="56">
        <f t="shared" si="15"/>
        <v>9.0263040189990829</v>
      </c>
      <c r="H81" s="56">
        <f t="shared" si="16"/>
        <v>9.0263040189990829</v>
      </c>
      <c r="I81" s="56">
        <f t="shared" si="17"/>
        <v>9.0263040189990829</v>
      </c>
      <c r="J81" s="65">
        <f t="shared" si="0"/>
        <v>9.0263040189990829</v>
      </c>
      <c r="K81" s="58">
        <f t="shared" si="1"/>
        <v>-0.23015649930008492</v>
      </c>
      <c r="L81" s="17"/>
      <c r="M81" s="58">
        <f t="shared" si="18"/>
        <v>19.86296525958241</v>
      </c>
      <c r="N81" s="66">
        <f t="shared" si="2"/>
        <v>44598</v>
      </c>
      <c r="O81" s="58">
        <f t="shared" si="19"/>
        <v>7.7170044898005434</v>
      </c>
      <c r="P81" s="58">
        <f t="shared" si="3"/>
        <v>12.230156499300085</v>
      </c>
      <c r="Q81" s="58">
        <f t="shared" si="20"/>
        <v>16.743308508799625</v>
      </c>
      <c r="R81" s="52"/>
      <c r="S81" s="67">
        <f t="shared" si="4"/>
        <v>0.33617148337131897</v>
      </c>
      <c r="T81" s="67">
        <f t="shared" si="5"/>
        <v>0.52421948376713323</v>
      </c>
      <c r="U81" s="67">
        <f t="shared" si="6"/>
        <v>0.71226748416294738</v>
      </c>
      <c r="V81" s="67"/>
      <c r="W81" s="71">
        <f t="shared" si="7"/>
        <v>0.51456999956845528</v>
      </c>
      <c r="X81" s="17"/>
      <c r="Y81" s="68">
        <f t="shared" si="8"/>
        <v>44598</v>
      </c>
      <c r="Z81" s="69">
        <f t="shared" si="9"/>
        <v>8.0681156009116552</v>
      </c>
      <c r="AA81" s="69">
        <f t="shared" si="21"/>
        <v>12.581267610411198</v>
      </c>
      <c r="AB81" s="69">
        <f t="shared" si="22"/>
        <v>17.094419619910738</v>
      </c>
      <c r="AC81" s="17"/>
      <c r="AD81" s="69">
        <f t="shared" si="10"/>
        <v>12.349679989642926</v>
      </c>
      <c r="AE81" s="98"/>
      <c r="AF81" s="69">
        <f t="shared" si="23"/>
        <v>19.86296525958241</v>
      </c>
      <c r="AH81" s="69">
        <f t="shared" si="24"/>
        <v>9.0263040189990829</v>
      </c>
      <c r="AJ81" s="103">
        <f t="shared" si="11"/>
        <v>117.80751861138317</v>
      </c>
      <c r="AK81" s="103">
        <f t="shared" si="25"/>
        <v>242.19248138861684</v>
      </c>
      <c r="AM81" s="108">
        <f t="shared" si="26"/>
        <v>32.376030882942622</v>
      </c>
      <c r="AN81" s="103">
        <f t="shared" si="27"/>
        <v>32.376030882942622</v>
      </c>
      <c r="AP81" s="73">
        <f t="shared" si="28"/>
        <v>32.376030882942622</v>
      </c>
    </row>
    <row r="82" spans="2:42" x14ac:dyDescent="0.25">
      <c r="B82" s="52">
        <f t="shared" si="12"/>
        <v>44599</v>
      </c>
      <c r="C82" s="64">
        <f t="shared" si="13"/>
        <v>0</v>
      </c>
      <c r="D82" s="17">
        <v>37.5</v>
      </c>
      <c r="E82" s="65">
        <f t="shared" si="14"/>
        <v>-15.462403515533968</v>
      </c>
      <c r="F82" s="17"/>
      <c r="G82" s="56">
        <f t="shared" si="15"/>
        <v>9.0929393327025174</v>
      </c>
      <c r="H82" s="56">
        <f t="shared" si="16"/>
        <v>9.0929393327025174</v>
      </c>
      <c r="I82" s="56">
        <f t="shared" si="17"/>
        <v>9.0929393327025174</v>
      </c>
      <c r="J82" s="65">
        <f t="shared" si="0"/>
        <v>9.0929393327025174</v>
      </c>
      <c r="K82" s="58">
        <f t="shared" si="1"/>
        <v>-0.23139074325906112</v>
      </c>
      <c r="L82" s="17"/>
      <c r="M82" s="58">
        <f t="shared" si="18"/>
        <v>20.170929817799362</v>
      </c>
      <c r="N82" s="66">
        <f t="shared" si="2"/>
        <v>44599</v>
      </c>
      <c r="O82" s="58">
        <f t="shared" si="19"/>
        <v>7.684921076907802</v>
      </c>
      <c r="P82" s="58">
        <f t="shared" si="3"/>
        <v>12.231390743259061</v>
      </c>
      <c r="Q82" s="58">
        <f t="shared" si="20"/>
        <v>16.777860409610319</v>
      </c>
      <c r="R82" s="52"/>
      <c r="S82" s="67">
        <f t="shared" si="4"/>
        <v>0.33483467450078808</v>
      </c>
      <c r="T82" s="67">
        <f t="shared" si="5"/>
        <v>0.52427091059875719</v>
      </c>
      <c r="U82" s="67">
        <f t="shared" si="6"/>
        <v>0.7137071466967263</v>
      </c>
      <c r="V82" s="67"/>
      <c r="W82" s="71">
        <f t="shared" si="7"/>
        <v>0.51456999956845528</v>
      </c>
      <c r="X82" s="17"/>
      <c r="Y82" s="68">
        <f t="shared" si="8"/>
        <v>44599</v>
      </c>
      <c r="Z82" s="69">
        <f t="shared" si="9"/>
        <v>8.0360321880189147</v>
      </c>
      <c r="AA82" s="69">
        <f t="shared" si="21"/>
        <v>12.582501854370172</v>
      </c>
      <c r="AB82" s="69">
        <f t="shared" si="22"/>
        <v>17.128971520721432</v>
      </c>
      <c r="AC82" s="17"/>
      <c r="AD82" s="69">
        <f t="shared" si="10"/>
        <v>12.349679989642926</v>
      </c>
      <c r="AE82" s="98"/>
      <c r="AF82" s="69">
        <f t="shared" si="23"/>
        <v>20.170929817799362</v>
      </c>
      <c r="AH82" s="69">
        <f t="shared" si="24"/>
        <v>9.0929393327025174</v>
      </c>
      <c r="AJ82" s="103">
        <f t="shared" si="11"/>
        <v>117.2334663032204</v>
      </c>
      <c r="AK82" s="103">
        <f t="shared" si="25"/>
        <v>242.76653369677962</v>
      </c>
      <c r="AM82" s="108">
        <f t="shared" si="26"/>
        <v>32.511443240394769</v>
      </c>
      <c r="AN82" s="103">
        <f t="shared" si="27"/>
        <v>32.511443240394769</v>
      </c>
      <c r="AP82" s="73">
        <f t="shared" si="28"/>
        <v>32.511443240394769</v>
      </c>
    </row>
    <row r="83" spans="2:42" x14ac:dyDescent="0.25">
      <c r="B83" s="52">
        <f t="shared" si="12"/>
        <v>44600</v>
      </c>
      <c r="C83" s="64">
        <f t="shared" si="13"/>
        <v>0</v>
      </c>
      <c r="D83" s="17">
        <v>38.5</v>
      </c>
      <c r="E83" s="65">
        <f t="shared" si="14"/>
        <v>-15.150052395125892</v>
      </c>
      <c r="F83" s="17"/>
      <c r="G83" s="56">
        <f t="shared" si="15"/>
        <v>9.1600861065314199</v>
      </c>
      <c r="H83" s="56">
        <f t="shared" si="16"/>
        <v>9.1600861065314199</v>
      </c>
      <c r="I83" s="56">
        <f t="shared" si="17"/>
        <v>9.1600861065314199</v>
      </c>
      <c r="J83" s="65">
        <f t="shared" si="0"/>
        <v>9.1600861065314199</v>
      </c>
      <c r="K83" s="58">
        <f t="shared" si="1"/>
        <v>-0.23241325571939553</v>
      </c>
      <c r="L83" s="17"/>
      <c r="M83" s="58">
        <f t="shared" si="18"/>
        <v>20.483280938207443</v>
      </c>
      <c r="N83" s="66">
        <f t="shared" si="2"/>
        <v>44600</v>
      </c>
      <c r="O83" s="58">
        <f t="shared" si="19"/>
        <v>7.6523702024536853</v>
      </c>
      <c r="P83" s="58">
        <f t="shared" si="3"/>
        <v>12.232413255719395</v>
      </c>
      <c r="Q83" s="58">
        <f t="shared" si="20"/>
        <v>16.812456308985105</v>
      </c>
      <c r="R83" s="52"/>
      <c r="S83" s="67">
        <f t="shared" si="4"/>
        <v>0.3334783880651998</v>
      </c>
      <c r="T83" s="67">
        <f t="shared" si="5"/>
        <v>0.52431351528460446</v>
      </c>
      <c r="U83" s="67">
        <f t="shared" si="6"/>
        <v>0.715148642504009</v>
      </c>
      <c r="V83" s="67"/>
      <c r="W83" s="71">
        <f t="shared" si="7"/>
        <v>0.51456999956845528</v>
      </c>
      <c r="X83" s="17"/>
      <c r="Y83" s="68">
        <f t="shared" si="8"/>
        <v>44600</v>
      </c>
      <c r="Z83" s="69">
        <f t="shared" si="9"/>
        <v>8.0034813135647944</v>
      </c>
      <c r="AA83" s="69">
        <f t="shared" si="21"/>
        <v>12.583524366830506</v>
      </c>
      <c r="AB83" s="69">
        <f t="shared" si="22"/>
        <v>17.163567420096214</v>
      </c>
      <c r="AC83" s="17"/>
      <c r="AD83" s="69">
        <f t="shared" si="10"/>
        <v>12.349679989642926</v>
      </c>
      <c r="AE83" s="98"/>
      <c r="AF83" s="69">
        <f t="shared" si="23"/>
        <v>20.483280938207443</v>
      </c>
      <c r="AH83" s="69">
        <f t="shared" si="24"/>
        <v>9.1600861065314199</v>
      </c>
      <c r="AJ83" s="103">
        <f t="shared" si="11"/>
        <v>116.65337949012556</v>
      </c>
      <c r="AK83" s="103">
        <f t="shared" si="25"/>
        <v>243.34662050987444</v>
      </c>
      <c r="AM83" s="108">
        <f t="shared" si="26"/>
        <v>32.64522581315321</v>
      </c>
      <c r="AN83" s="103">
        <f t="shared" si="27"/>
        <v>32.64522581315321</v>
      </c>
      <c r="AP83" s="73">
        <f t="shared" si="28"/>
        <v>32.64522581315321</v>
      </c>
    </row>
    <row r="84" spans="2:42" x14ac:dyDescent="0.25">
      <c r="B84" s="52">
        <f t="shared" si="12"/>
        <v>44601</v>
      </c>
      <c r="C84" s="64">
        <f t="shared" si="13"/>
        <v>0</v>
      </c>
      <c r="D84" s="17">
        <v>39.5</v>
      </c>
      <c r="E84" s="65">
        <f t="shared" si="14"/>
        <v>-14.833429551817844</v>
      </c>
      <c r="F84" s="17"/>
      <c r="G84" s="56">
        <f t="shared" si="15"/>
        <v>9.2277162162943096</v>
      </c>
      <c r="H84" s="56">
        <f t="shared" si="16"/>
        <v>9.2277162162943096</v>
      </c>
      <c r="I84" s="56">
        <f t="shared" si="17"/>
        <v>9.2277162162943096</v>
      </c>
      <c r="J84" s="65">
        <f t="shared" si="0"/>
        <v>9.2277162162943096</v>
      </c>
      <c r="K84" s="58">
        <f t="shared" si="1"/>
        <v>-0.2332245281903744</v>
      </c>
      <c r="L84" s="17"/>
      <c r="M84" s="58">
        <f t="shared" si="18"/>
        <v>20.799903781515496</v>
      </c>
      <c r="N84" s="66">
        <f t="shared" si="2"/>
        <v>44601</v>
      </c>
      <c r="O84" s="58">
        <f t="shared" si="19"/>
        <v>7.6193664200432201</v>
      </c>
      <c r="P84" s="58">
        <f t="shared" si="3"/>
        <v>12.233224528190375</v>
      </c>
      <c r="Q84" s="58">
        <f t="shared" si="20"/>
        <v>16.847082636337529</v>
      </c>
      <c r="R84" s="52"/>
      <c r="S84" s="67">
        <f t="shared" si="4"/>
        <v>0.33210323046476375</v>
      </c>
      <c r="T84" s="67">
        <f t="shared" si="5"/>
        <v>0.52434731830422865</v>
      </c>
      <c r="U84" s="67">
        <f t="shared" si="6"/>
        <v>0.71659140614369332</v>
      </c>
      <c r="V84" s="67"/>
      <c r="W84" s="71">
        <f t="shared" si="7"/>
        <v>0.51456999956845528</v>
      </c>
      <c r="X84" s="17"/>
      <c r="Y84" s="68">
        <f t="shared" si="8"/>
        <v>44601</v>
      </c>
      <c r="Z84" s="69">
        <f t="shared" si="9"/>
        <v>7.9704775311543301</v>
      </c>
      <c r="AA84" s="69">
        <f t="shared" si="21"/>
        <v>12.584335639301488</v>
      </c>
      <c r="AB84" s="69">
        <f t="shared" si="22"/>
        <v>17.198193747448641</v>
      </c>
      <c r="AC84" s="17"/>
      <c r="AD84" s="69">
        <f t="shared" si="10"/>
        <v>12.349679989642926</v>
      </c>
      <c r="AE84" s="98"/>
      <c r="AF84" s="69">
        <f t="shared" si="23"/>
        <v>20.799903781515496</v>
      </c>
      <c r="AH84" s="69">
        <f t="shared" si="24"/>
        <v>9.2277162162943114</v>
      </c>
      <c r="AJ84" s="103">
        <f t="shared" si="11"/>
        <v>116.06748465675608</v>
      </c>
      <c r="AK84" s="103">
        <f t="shared" si="25"/>
        <v>243.93251534324392</v>
      </c>
      <c r="AM84" s="108">
        <f t="shared" si="26"/>
        <v>32.777243018058051</v>
      </c>
      <c r="AN84" s="103">
        <f t="shared" si="27"/>
        <v>32.777243018058051</v>
      </c>
      <c r="AP84" s="73">
        <f t="shared" si="28"/>
        <v>32.777243018058051</v>
      </c>
    </row>
    <row r="85" spans="2:42" x14ac:dyDescent="0.25">
      <c r="B85" s="52">
        <f t="shared" si="12"/>
        <v>44602</v>
      </c>
      <c r="C85" s="64">
        <f t="shared" si="13"/>
        <v>0</v>
      </c>
      <c r="D85" s="17">
        <v>40.5</v>
      </c>
      <c r="E85" s="65">
        <f t="shared" si="14"/>
        <v>-14.512650051041467</v>
      </c>
      <c r="F85" s="17"/>
      <c r="G85" s="56">
        <f t="shared" si="15"/>
        <v>9.2958026086648555</v>
      </c>
      <c r="H85" s="56">
        <f t="shared" si="16"/>
        <v>9.2958026086648555</v>
      </c>
      <c r="I85" s="56">
        <f t="shared" si="17"/>
        <v>9.2958026086648555</v>
      </c>
      <c r="J85" s="65">
        <f t="shared" si="0"/>
        <v>9.2958026086648555</v>
      </c>
      <c r="K85" s="58">
        <f t="shared" si="1"/>
        <v>-0.23382527523808527</v>
      </c>
      <c r="L85" s="17"/>
      <c r="M85" s="58">
        <f t="shared" si="18"/>
        <v>21.120683282291864</v>
      </c>
      <c r="N85" s="66">
        <f t="shared" si="2"/>
        <v>44602</v>
      </c>
      <c r="O85" s="58">
        <f t="shared" si="19"/>
        <v>7.5859239709056583</v>
      </c>
      <c r="P85" s="58">
        <f t="shared" si="3"/>
        <v>12.233825275238086</v>
      </c>
      <c r="Q85" s="58">
        <f t="shared" si="20"/>
        <v>16.881726579570515</v>
      </c>
      <c r="R85" s="52"/>
      <c r="S85" s="67">
        <f t="shared" si="4"/>
        <v>0.33070979508403209</v>
      </c>
      <c r="T85" s="67">
        <f t="shared" si="5"/>
        <v>0.52437234943121658</v>
      </c>
      <c r="U85" s="67">
        <f t="shared" si="6"/>
        <v>0.71803490377840107</v>
      </c>
      <c r="V85" s="67"/>
      <c r="W85" s="71">
        <f t="shared" si="7"/>
        <v>0.51456999956845528</v>
      </c>
      <c r="X85" s="17"/>
      <c r="Y85" s="68">
        <f t="shared" si="8"/>
        <v>44602</v>
      </c>
      <c r="Z85" s="69">
        <f t="shared" si="9"/>
        <v>7.9370350820167701</v>
      </c>
      <c r="AA85" s="69">
        <f t="shared" si="21"/>
        <v>12.584936386349199</v>
      </c>
      <c r="AB85" s="69">
        <f t="shared" si="22"/>
        <v>17.232837690681627</v>
      </c>
      <c r="AC85" s="17"/>
      <c r="AD85" s="69">
        <f t="shared" si="10"/>
        <v>12.349679989642926</v>
      </c>
      <c r="AE85" s="98"/>
      <c r="AF85" s="69">
        <f t="shared" si="23"/>
        <v>21.120683282291864</v>
      </c>
      <c r="AH85" s="69">
        <f t="shared" si="24"/>
        <v>9.2958026086648573</v>
      </c>
      <c r="AJ85" s="103">
        <f t="shared" si="11"/>
        <v>115.47600334691994</v>
      </c>
      <c r="AK85" s="103">
        <f t="shared" si="25"/>
        <v>244.52399665308008</v>
      </c>
      <c r="AM85" s="108">
        <f t="shared" si="26"/>
        <v>32.907364789392027</v>
      </c>
      <c r="AN85" s="103">
        <f t="shared" si="27"/>
        <v>32.907364789392027</v>
      </c>
      <c r="AP85" s="73">
        <f t="shared" si="28"/>
        <v>32.907364789392027</v>
      </c>
    </row>
    <row r="86" spans="2:42" x14ac:dyDescent="0.25">
      <c r="B86" s="52">
        <f t="shared" si="12"/>
        <v>44603</v>
      </c>
      <c r="C86" s="64">
        <f t="shared" si="13"/>
        <v>0</v>
      </c>
      <c r="D86" s="17">
        <v>41.5</v>
      </c>
      <c r="E86" s="65">
        <f t="shared" si="14"/>
        <v>-14.18782912161341</v>
      </c>
      <c r="F86" s="17"/>
      <c r="G86" s="56">
        <f t="shared" si="15"/>
        <v>9.36431928616196</v>
      </c>
      <c r="H86" s="56">
        <f t="shared" si="16"/>
        <v>9.36431928616196</v>
      </c>
      <c r="I86" s="56">
        <f t="shared" si="17"/>
        <v>9.36431928616196</v>
      </c>
      <c r="J86" s="65">
        <f t="shared" si="0"/>
        <v>9.36431928616196</v>
      </c>
      <c r="K86" s="58">
        <f t="shared" si="1"/>
        <v>-0.23421643315160018</v>
      </c>
      <c r="L86" s="17"/>
      <c r="M86" s="58">
        <f t="shared" si="18"/>
        <v>21.445504211719921</v>
      </c>
      <c r="N86" s="66">
        <f t="shared" si="2"/>
        <v>44603</v>
      </c>
      <c r="O86" s="58">
        <f t="shared" si="19"/>
        <v>7.5520567900706199</v>
      </c>
      <c r="P86" s="58">
        <f t="shared" si="3"/>
        <v>12.2342164331516</v>
      </c>
      <c r="Q86" s="58">
        <f t="shared" si="20"/>
        <v>16.916376076232581</v>
      </c>
      <c r="R86" s="52"/>
      <c r="S86" s="67">
        <f t="shared" si="4"/>
        <v>0.32929866254923879</v>
      </c>
      <c r="T86" s="67">
        <f t="shared" si="5"/>
        <v>0.52438864767761295</v>
      </c>
      <c r="U86" s="67">
        <f t="shared" si="6"/>
        <v>0.71947863280598723</v>
      </c>
      <c r="V86" s="67"/>
      <c r="W86" s="71">
        <f t="shared" si="7"/>
        <v>0.51456999956845528</v>
      </c>
      <c r="X86" s="17"/>
      <c r="Y86" s="68">
        <f t="shared" si="8"/>
        <v>44603</v>
      </c>
      <c r="Z86" s="69">
        <f t="shared" si="9"/>
        <v>7.9031679011817308</v>
      </c>
      <c r="AA86" s="69">
        <f t="shared" si="21"/>
        <v>12.585327544262711</v>
      </c>
      <c r="AB86" s="69">
        <f t="shared" si="22"/>
        <v>17.267487187343693</v>
      </c>
      <c r="AC86" s="17"/>
      <c r="AD86" s="69">
        <f t="shared" si="10"/>
        <v>12.349679989642926</v>
      </c>
      <c r="AE86" s="98"/>
      <c r="AF86" s="69">
        <f t="shared" si="23"/>
        <v>21.445504211719921</v>
      </c>
      <c r="AH86" s="69">
        <f t="shared" si="24"/>
        <v>9.3643192861619617</v>
      </c>
      <c r="AJ86" s="103">
        <f t="shared" si="11"/>
        <v>114.87915221376319</v>
      </c>
      <c r="AK86" s="103">
        <f t="shared" si="25"/>
        <v>245.12084778623682</v>
      </c>
      <c r="AM86" s="108">
        <f t="shared" si="26"/>
        <v>33.035466506042866</v>
      </c>
      <c r="AN86" s="103">
        <f t="shared" si="27"/>
        <v>33.035466506042866</v>
      </c>
      <c r="AP86" s="73">
        <f t="shared" si="28"/>
        <v>33.035466506042866</v>
      </c>
    </row>
    <row r="87" spans="2:42" x14ac:dyDescent="0.25">
      <c r="B87" s="52">
        <f t="shared" si="12"/>
        <v>44604</v>
      </c>
      <c r="C87" s="64">
        <f t="shared" si="13"/>
        <v>0</v>
      </c>
      <c r="D87" s="17">
        <v>42.5</v>
      </c>
      <c r="E87" s="65">
        <f t="shared" si="14"/>
        <v>-13.859082096257815</v>
      </c>
      <c r="F87" s="17"/>
      <c r="G87" s="56">
        <f t="shared" si="15"/>
        <v>9.4332412898129707</v>
      </c>
      <c r="H87" s="56">
        <f t="shared" si="16"/>
        <v>9.4332412898129707</v>
      </c>
      <c r="I87" s="56">
        <f t="shared" si="17"/>
        <v>9.4332412898129707</v>
      </c>
      <c r="J87" s="65">
        <f t="shared" si="0"/>
        <v>9.4332412898129707</v>
      </c>
      <c r="K87" s="58">
        <f t="shared" si="1"/>
        <v>-0.2343991583629132</v>
      </c>
      <c r="L87" s="17"/>
      <c r="M87" s="58">
        <f t="shared" si="18"/>
        <v>21.774251237075518</v>
      </c>
      <c r="N87" s="66">
        <f t="shared" si="2"/>
        <v>44604</v>
      </c>
      <c r="O87" s="58">
        <f t="shared" si="19"/>
        <v>7.5177785134564283</v>
      </c>
      <c r="P87" s="58">
        <f t="shared" si="3"/>
        <v>12.234399158362914</v>
      </c>
      <c r="Q87" s="58">
        <f t="shared" si="20"/>
        <v>16.9510198032694</v>
      </c>
      <c r="R87" s="52"/>
      <c r="S87" s="67">
        <f t="shared" si="4"/>
        <v>0.32787040102364751</v>
      </c>
      <c r="T87" s="67">
        <f t="shared" si="5"/>
        <v>0.52439626122808436</v>
      </c>
      <c r="U87" s="67">
        <f t="shared" si="6"/>
        <v>0.72092212143252132</v>
      </c>
      <c r="V87" s="67"/>
      <c r="W87" s="71">
        <f t="shared" si="7"/>
        <v>0.51456999956845528</v>
      </c>
      <c r="X87" s="17"/>
      <c r="Y87" s="68">
        <f t="shared" si="8"/>
        <v>44604</v>
      </c>
      <c r="Z87" s="69">
        <f t="shared" si="9"/>
        <v>7.8688896245675402</v>
      </c>
      <c r="AA87" s="69">
        <f t="shared" si="21"/>
        <v>12.585510269474025</v>
      </c>
      <c r="AB87" s="69">
        <f t="shared" si="22"/>
        <v>17.302130914380513</v>
      </c>
      <c r="AC87" s="17"/>
      <c r="AD87" s="69">
        <f t="shared" si="10"/>
        <v>12.349679989642926</v>
      </c>
      <c r="AE87" s="98"/>
      <c r="AF87" s="69">
        <f t="shared" si="23"/>
        <v>21.774251237075518</v>
      </c>
      <c r="AH87" s="69">
        <f t="shared" si="24"/>
        <v>9.4332412898129725</v>
      </c>
      <c r="AJ87" s="103">
        <f t="shared" si="11"/>
        <v>114.27714308175725</v>
      </c>
      <c r="AK87" s="103">
        <f t="shared" si="25"/>
        <v>245.72285691824277</v>
      </c>
      <c r="AM87" s="108">
        <f t="shared" si="26"/>
        <v>33.161428907939751</v>
      </c>
      <c r="AN87" s="103">
        <f t="shared" si="27"/>
        <v>33.161428907939751</v>
      </c>
      <c r="AP87" s="73">
        <f t="shared" si="28"/>
        <v>33.161428907939751</v>
      </c>
    </row>
    <row r="88" spans="2:42" x14ac:dyDescent="0.25">
      <c r="B88" s="52">
        <f t="shared" si="12"/>
        <v>44605</v>
      </c>
      <c r="C88" s="64">
        <f t="shared" si="13"/>
        <v>0</v>
      </c>
      <c r="D88" s="17">
        <v>43.5</v>
      </c>
      <c r="E88" s="65">
        <f t="shared" si="14"/>
        <v>-13.526524355382884</v>
      </c>
      <c r="F88" s="17"/>
      <c r="G88" s="56">
        <f t="shared" si="15"/>
        <v>9.5025446797659914</v>
      </c>
      <c r="H88" s="56">
        <f t="shared" si="16"/>
        <v>9.5025446797659914</v>
      </c>
      <c r="I88" s="56">
        <f t="shared" si="17"/>
        <v>9.5025446797659914</v>
      </c>
      <c r="J88" s="65">
        <f t="shared" si="0"/>
        <v>9.5025446797659914</v>
      </c>
      <c r="K88" s="58">
        <f t="shared" si="1"/>
        <v>-0.23437482562259215</v>
      </c>
      <c r="L88" s="17"/>
      <c r="M88" s="58">
        <f t="shared" si="18"/>
        <v>22.10680897795045</v>
      </c>
      <c r="N88" s="66">
        <f t="shared" si="2"/>
        <v>44605</v>
      </c>
      <c r="O88" s="58">
        <f t="shared" si="19"/>
        <v>7.4831024857395958</v>
      </c>
      <c r="P88" s="58">
        <f t="shared" si="3"/>
        <v>12.234374825622591</v>
      </c>
      <c r="Q88" s="58">
        <f t="shared" si="20"/>
        <v>16.985647165505586</v>
      </c>
      <c r="R88" s="52"/>
      <c r="S88" s="67">
        <f t="shared" si="4"/>
        <v>0.32642556653544608</v>
      </c>
      <c r="T88" s="67">
        <f t="shared" si="5"/>
        <v>0.5243952473639043</v>
      </c>
      <c r="U88" s="67">
        <f t="shared" si="6"/>
        <v>0.72236492819236242</v>
      </c>
      <c r="V88" s="67"/>
      <c r="W88" s="71">
        <f t="shared" si="7"/>
        <v>0.51456999956845528</v>
      </c>
      <c r="X88" s="17"/>
      <c r="Y88" s="68">
        <f t="shared" si="8"/>
        <v>44605</v>
      </c>
      <c r="Z88" s="69">
        <f t="shared" si="9"/>
        <v>7.8342135968507058</v>
      </c>
      <c r="AA88" s="69">
        <f t="shared" si="21"/>
        <v>12.585485936733704</v>
      </c>
      <c r="AB88" s="69">
        <f t="shared" si="22"/>
        <v>17.336758276616699</v>
      </c>
      <c r="AC88" s="17"/>
      <c r="AD88" s="69">
        <f t="shared" si="10"/>
        <v>12.349679989642926</v>
      </c>
      <c r="AE88" s="98"/>
      <c r="AF88" s="69">
        <f t="shared" si="23"/>
        <v>22.10680897795045</v>
      </c>
      <c r="AH88" s="69">
        <f t="shared" si="24"/>
        <v>9.5025446797659932</v>
      </c>
      <c r="AJ88" s="103">
        <f t="shared" si="11"/>
        <v>113.67018301912843</v>
      </c>
      <c r="AK88" s="103">
        <f t="shared" si="25"/>
        <v>246.32981698087156</v>
      </c>
      <c r="AM88" s="108">
        <f t="shared" si="26"/>
        <v>33.285138003171426</v>
      </c>
      <c r="AN88" s="103">
        <f t="shared" si="27"/>
        <v>33.285138003171426</v>
      </c>
      <c r="AP88" s="73">
        <f t="shared" si="28"/>
        <v>33.285138003171426</v>
      </c>
    </row>
    <row r="89" spans="2:42" x14ac:dyDescent="0.25">
      <c r="B89" s="52">
        <f t="shared" si="12"/>
        <v>44606</v>
      </c>
      <c r="C89" s="64">
        <f t="shared" si="13"/>
        <v>0</v>
      </c>
      <c r="D89" s="17">
        <v>44.5</v>
      </c>
      <c r="E89" s="65">
        <f t="shared" si="14"/>
        <v>-13.190271274077958</v>
      </c>
      <c r="F89" s="17"/>
      <c r="G89" s="56">
        <f t="shared" si="15"/>
        <v>9.5722065141002766</v>
      </c>
      <c r="H89" s="56">
        <f t="shared" si="16"/>
        <v>9.5722065141002766</v>
      </c>
      <c r="I89" s="56">
        <f t="shared" si="17"/>
        <v>9.5722065141002766</v>
      </c>
      <c r="J89" s="65">
        <f t="shared" si="0"/>
        <v>9.5722065141002766</v>
      </c>
      <c r="K89" s="58">
        <f t="shared" si="1"/>
        <v>-0.23414502593337799</v>
      </c>
      <c r="L89" s="17"/>
      <c r="M89" s="58">
        <f t="shared" si="18"/>
        <v>22.443062059255368</v>
      </c>
      <c r="N89" s="66">
        <f t="shared" si="2"/>
        <v>44606</v>
      </c>
      <c r="O89" s="58">
        <f t="shared" si="19"/>
        <v>7.4480417688832397</v>
      </c>
      <c r="P89" s="58">
        <f t="shared" si="3"/>
        <v>12.234145025933378</v>
      </c>
      <c r="Q89" s="58">
        <f t="shared" si="20"/>
        <v>17.020248282983516</v>
      </c>
      <c r="R89" s="52"/>
      <c r="S89" s="67">
        <f t="shared" si="4"/>
        <v>0.3249647033330979</v>
      </c>
      <c r="T89" s="67">
        <f t="shared" si="5"/>
        <v>0.52438567237685374</v>
      </c>
      <c r="U89" s="67">
        <f t="shared" si="6"/>
        <v>0.72380664142060946</v>
      </c>
      <c r="V89" s="67"/>
      <c r="W89" s="71">
        <f t="shared" si="7"/>
        <v>0.51456999956845528</v>
      </c>
      <c r="X89" s="17"/>
      <c r="Y89" s="68">
        <f t="shared" si="8"/>
        <v>44606</v>
      </c>
      <c r="Z89" s="69">
        <f t="shared" si="9"/>
        <v>7.7991528799943497</v>
      </c>
      <c r="AA89" s="69">
        <f t="shared" si="21"/>
        <v>12.585256137044489</v>
      </c>
      <c r="AB89" s="69">
        <f t="shared" si="22"/>
        <v>17.371359394094625</v>
      </c>
      <c r="AC89" s="17"/>
      <c r="AD89" s="69">
        <f t="shared" si="10"/>
        <v>12.349679989642926</v>
      </c>
      <c r="AE89" s="98"/>
      <c r="AF89" s="69">
        <f t="shared" si="23"/>
        <v>22.443062059255368</v>
      </c>
      <c r="AH89" s="69">
        <f t="shared" si="24"/>
        <v>9.5722065141002766</v>
      </c>
      <c r="AJ89" s="103">
        <f t="shared" si="11"/>
        <v>113.05847441946896</v>
      </c>
      <c r="AK89" s="103">
        <f t="shared" si="25"/>
        <v>246.94152558053105</v>
      </c>
      <c r="AM89" s="108">
        <f t="shared" si="26"/>
        <v>33.406484967107602</v>
      </c>
      <c r="AN89" s="103">
        <f t="shared" si="27"/>
        <v>33.406484967107602</v>
      </c>
      <c r="AP89" s="73">
        <f t="shared" si="28"/>
        <v>33.406484967107602</v>
      </c>
    </row>
    <row r="90" spans="2:42" x14ac:dyDescent="0.25">
      <c r="B90" s="52">
        <f t="shared" si="12"/>
        <v>44607</v>
      </c>
      <c r="C90" s="64">
        <f t="shared" si="13"/>
        <v>0</v>
      </c>
      <c r="D90" s="17">
        <v>45.5</v>
      </c>
      <c r="E90" s="65">
        <f t="shared" si="14"/>
        <v>-12.850438172289204</v>
      </c>
      <c r="F90" s="17"/>
      <c r="G90" s="56">
        <f t="shared" si="15"/>
        <v>9.6422048260664788</v>
      </c>
      <c r="H90" s="56">
        <f t="shared" si="16"/>
        <v>9.6422048260664788</v>
      </c>
      <c r="I90" s="56">
        <f t="shared" si="17"/>
        <v>9.6422048260664788</v>
      </c>
      <c r="J90" s="65">
        <f t="shared" si="0"/>
        <v>9.6422048260664788</v>
      </c>
      <c r="K90" s="58">
        <f t="shared" si="1"/>
        <v>-0.23371156424424139</v>
      </c>
      <c r="L90" s="17"/>
      <c r="M90" s="58">
        <f t="shared" si="18"/>
        <v>22.782895161044124</v>
      </c>
      <c r="N90" s="66">
        <f t="shared" si="2"/>
        <v>44607</v>
      </c>
      <c r="O90" s="58">
        <f t="shared" si="19"/>
        <v>7.4126091512110026</v>
      </c>
      <c r="P90" s="58">
        <f t="shared" si="3"/>
        <v>12.233711564244242</v>
      </c>
      <c r="Q90" s="58">
        <f t="shared" si="20"/>
        <v>17.054813977277483</v>
      </c>
      <c r="R90" s="52"/>
      <c r="S90" s="67">
        <f t="shared" si="4"/>
        <v>0.32348834426342143</v>
      </c>
      <c r="T90" s="67">
        <f t="shared" si="5"/>
        <v>0.52436761147313971</v>
      </c>
      <c r="U90" s="67">
        <f t="shared" si="6"/>
        <v>0.72524687868285809</v>
      </c>
      <c r="V90" s="67"/>
      <c r="W90" s="71">
        <f t="shared" si="7"/>
        <v>0.51456999956845528</v>
      </c>
      <c r="X90" s="17"/>
      <c r="Y90" s="68">
        <f t="shared" si="8"/>
        <v>44607</v>
      </c>
      <c r="Z90" s="69">
        <f t="shared" si="9"/>
        <v>7.7637202623221144</v>
      </c>
      <c r="AA90" s="69">
        <f t="shared" si="21"/>
        <v>12.584822675355353</v>
      </c>
      <c r="AB90" s="69">
        <f t="shared" si="22"/>
        <v>17.405925088388592</v>
      </c>
      <c r="AC90" s="17"/>
      <c r="AD90" s="69">
        <f t="shared" si="10"/>
        <v>12.349679989642926</v>
      </c>
      <c r="AE90" s="98"/>
      <c r="AF90" s="69">
        <f t="shared" si="23"/>
        <v>22.782895161044124</v>
      </c>
      <c r="AH90" s="69">
        <f t="shared" si="24"/>
        <v>9.6422048260664788</v>
      </c>
      <c r="AJ90" s="103">
        <f t="shared" si="11"/>
        <v>112.44221509136601</v>
      </c>
      <c r="AK90" s="103">
        <f t="shared" si="25"/>
        <v>247.55778490863401</v>
      </c>
      <c r="AM90" s="108">
        <f t="shared" si="26"/>
        <v>33.52536603476036</v>
      </c>
      <c r="AN90" s="103">
        <f t="shared" si="27"/>
        <v>33.52536603476036</v>
      </c>
      <c r="AP90" s="73">
        <f t="shared" si="28"/>
        <v>33.52536603476036</v>
      </c>
    </row>
    <row r="91" spans="2:42" x14ac:dyDescent="0.25">
      <c r="B91" s="52">
        <f t="shared" si="12"/>
        <v>44608</v>
      </c>
      <c r="C91" s="64">
        <f t="shared" si="13"/>
        <v>0</v>
      </c>
      <c r="D91" s="17">
        <v>46.5</v>
      </c>
      <c r="E91" s="65">
        <f t="shared" si="14"/>
        <v>-12.507140268124251</v>
      </c>
      <c r="F91" s="17"/>
      <c r="G91" s="56">
        <f t="shared" si="15"/>
        <v>9.7125185999718884</v>
      </c>
      <c r="H91" s="56">
        <f t="shared" si="16"/>
        <v>9.7125185999718884</v>
      </c>
      <c r="I91" s="56">
        <f t="shared" si="17"/>
        <v>9.7125185999718884</v>
      </c>
      <c r="J91" s="65">
        <f t="shared" si="0"/>
        <v>9.7125185999718884</v>
      </c>
      <c r="K91" s="58">
        <f t="shared" si="1"/>
        <v>-0.23307645690767378</v>
      </c>
      <c r="L91" s="17"/>
      <c r="M91" s="58">
        <f t="shared" si="18"/>
        <v>23.12619306520908</v>
      </c>
      <c r="N91" s="66">
        <f t="shared" si="2"/>
        <v>44608</v>
      </c>
      <c r="O91" s="58">
        <f t="shared" si="19"/>
        <v>7.3768171569217289</v>
      </c>
      <c r="P91" s="58">
        <f t="shared" si="3"/>
        <v>12.233076456907673</v>
      </c>
      <c r="Q91" s="58">
        <f t="shared" si="20"/>
        <v>17.089335756893618</v>
      </c>
      <c r="R91" s="52"/>
      <c r="S91" s="67">
        <f t="shared" si="4"/>
        <v>0.32199701116803503</v>
      </c>
      <c r="T91" s="67">
        <f t="shared" si="5"/>
        <v>0.52434114866744941</v>
      </c>
      <c r="U91" s="67">
        <f t="shared" si="6"/>
        <v>0.72668528616686379</v>
      </c>
      <c r="V91" s="67"/>
      <c r="W91" s="71">
        <f t="shared" si="7"/>
        <v>0.51456999956845528</v>
      </c>
      <c r="X91" s="17"/>
      <c r="Y91" s="68">
        <f t="shared" si="8"/>
        <v>44608</v>
      </c>
      <c r="Z91" s="69">
        <f t="shared" si="9"/>
        <v>7.7279282680328407</v>
      </c>
      <c r="AA91" s="69">
        <f t="shared" si="21"/>
        <v>12.584187568018786</v>
      </c>
      <c r="AB91" s="69">
        <f t="shared" si="22"/>
        <v>17.440446868004731</v>
      </c>
      <c r="AC91" s="17"/>
      <c r="AD91" s="69">
        <f t="shared" si="10"/>
        <v>12.349679989642926</v>
      </c>
      <c r="AE91" s="98"/>
      <c r="AF91" s="69">
        <f t="shared" si="23"/>
        <v>23.12619306520908</v>
      </c>
      <c r="AH91" s="69">
        <f t="shared" si="24"/>
        <v>9.7125185999718902</v>
      </c>
      <c r="AJ91" s="103">
        <f t="shared" si="11"/>
        <v>111.82159835497808</v>
      </c>
      <c r="AK91" s="103">
        <f t="shared" si="25"/>
        <v>248.17840164502192</v>
      </c>
      <c r="AM91" s="108">
        <f t="shared" si="26"/>
        <v>33.641682387538111</v>
      </c>
      <c r="AN91" s="103">
        <f t="shared" si="27"/>
        <v>33.641682387538111</v>
      </c>
      <c r="AP91" s="73">
        <f t="shared" si="28"/>
        <v>33.641682387538111</v>
      </c>
    </row>
    <row r="92" spans="2:42" x14ac:dyDescent="0.25">
      <c r="B92" s="52">
        <f t="shared" si="12"/>
        <v>44609</v>
      </c>
      <c r="C92" s="64">
        <f t="shared" si="13"/>
        <v>0</v>
      </c>
      <c r="D92" s="17">
        <v>47.5</v>
      </c>
      <c r="E92" s="65">
        <f t="shared" si="14"/>
        <v>-12.160492634229106</v>
      </c>
      <c r="F92" s="17"/>
      <c r="G92" s="56">
        <f t="shared" si="15"/>
        <v>9.7831277459092245</v>
      </c>
      <c r="H92" s="56">
        <f t="shared" si="16"/>
        <v>9.7831277459092245</v>
      </c>
      <c r="I92" s="56">
        <f t="shared" si="17"/>
        <v>9.7831277459092245</v>
      </c>
      <c r="J92" s="65">
        <f t="shared" si="0"/>
        <v>9.7831277459092245</v>
      </c>
      <c r="K92" s="58">
        <f t="shared" si="1"/>
        <v>-0.23224192890325726</v>
      </c>
      <c r="L92" s="17"/>
      <c r="M92" s="58">
        <f t="shared" si="18"/>
        <v>23.472840699104225</v>
      </c>
      <c r="N92" s="66">
        <f t="shared" si="2"/>
        <v>44609</v>
      </c>
      <c r="O92" s="58">
        <f t="shared" si="19"/>
        <v>7.3406780559486444</v>
      </c>
      <c r="P92" s="58">
        <f t="shared" si="3"/>
        <v>12.232241928903257</v>
      </c>
      <c r="Q92" s="58">
        <f t="shared" si="20"/>
        <v>17.12380580185787</v>
      </c>
      <c r="R92" s="52"/>
      <c r="S92" s="67">
        <f t="shared" si="4"/>
        <v>0.32049121529415647</v>
      </c>
      <c r="T92" s="67">
        <f t="shared" si="5"/>
        <v>0.52430637666726532</v>
      </c>
      <c r="U92" s="67">
        <f t="shared" si="6"/>
        <v>0.72812153804037427</v>
      </c>
      <c r="V92" s="67"/>
      <c r="W92" s="71">
        <f t="shared" si="7"/>
        <v>0.51456999956845528</v>
      </c>
      <c r="X92" s="17"/>
      <c r="Y92" s="68">
        <f t="shared" si="8"/>
        <v>44609</v>
      </c>
      <c r="Z92" s="69">
        <f t="shared" si="9"/>
        <v>7.6917891670597553</v>
      </c>
      <c r="AA92" s="69">
        <f t="shared" si="21"/>
        <v>12.583353040014368</v>
      </c>
      <c r="AB92" s="69">
        <f t="shared" si="22"/>
        <v>17.474916912968983</v>
      </c>
      <c r="AC92" s="17"/>
      <c r="AD92" s="69">
        <f t="shared" si="10"/>
        <v>12.349679989642926</v>
      </c>
      <c r="AE92" s="98"/>
      <c r="AF92" s="69">
        <f t="shared" si="23"/>
        <v>23.472840699104225</v>
      </c>
      <c r="AH92" s="69">
        <f t="shared" si="24"/>
        <v>9.7831277459092263</v>
      </c>
      <c r="AJ92" s="103">
        <f t="shared" si="11"/>
        <v>111.19681314457783</v>
      </c>
      <c r="AK92" s="103">
        <f t="shared" si="25"/>
        <v>248.80318685542215</v>
      </c>
      <c r="AM92" s="108">
        <f t="shared" si="26"/>
        <v>33.755340035462588</v>
      </c>
      <c r="AN92" s="103">
        <f t="shared" si="27"/>
        <v>33.755340035462588</v>
      </c>
      <c r="AP92" s="73">
        <f t="shared" si="28"/>
        <v>33.755340035462588</v>
      </c>
    </row>
    <row r="93" spans="2:42" x14ac:dyDescent="0.25">
      <c r="B93" s="52">
        <f t="shared" si="12"/>
        <v>44610</v>
      </c>
      <c r="C93" s="64">
        <f t="shared" si="13"/>
        <v>0</v>
      </c>
      <c r="D93" s="17">
        <v>48.5</v>
      </c>
      <c r="E93" s="65">
        <f t="shared" si="14"/>
        <v>-11.810610157174322</v>
      </c>
      <c r="F93" s="17"/>
      <c r="G93" s="56">
        <f t="shared" si="15"/>
        <v>9.8540130735117852</v>
      </c>
      <c r="H93" s="56">
        <f t="shared" si="16"/>
        <v>9.8540130735117852</v>
      </c>
      <c r="I93" s="56">
        <f t="shared" si="17"/>
        <v>9.8540130735117852</v>
      </c>
      <c r="J93" s="65">
        <f t="shared" si="0"/>
        <v>9.8540130735117852</v>
      </c>
      <c r="K93" s="58">
        <f t="shared" si="1"/>
        <v>-0.23121041083082267</v>
      </c>
      <c r="L93" s="17"/>
      <c r="M93" s="58">
        <f t="shared" si="18"/>
        <v>23.822723176159016</v>
      </c>
      <c r="N93" s="66">
        <f t="shared" si="2"/>
        <v>44610</v>
      </c>
      <c r="O93" s="58">
        <f t="shared" si="19"/>
        <v>7.30420387407493</v>
      </c>
      <c r="P93" s="58">
        <f t="shared" si="3"/>
        <v>12.231210410830823</v>
      </c>
      <c r="Q93" s="58">
        <f t="shared" si="20"/>
        <v>17.158216947586716</v>
      </c>
      <c r="R93" s="52"/>
      <c r="S93" s="67">
        <f t="shared" si="4"/>
        <v>0.31897145771608504</v>
      </c>
      <c r="T93" s="67">
        <f t="shared" si="5"/>
        <v>0.5242633967475806</v>
      </c>
      <c r="U93" s="67">
        <f t="shared" si="6"/>
        <v>0.72955533577907616</v>
      </c>
      <c r="V93" s="67"/>
      <c r="W93" s="71">
        <f t="shared" si="7"/>
        <v>0.51456999956845528</v>
      </c>
      <c r="X93" s="17"/>
      <c r="Y93" s="68">
        <f t="shared" si="8"/>
        <v>44610</v>
      </c>
      <c r="Z93" s="69">
        <f t="shared" si="9"/>
        <v>7.6553149851860409</v>
      </c>
      <c r="AA93" s="69">
        <f t="shared" si="21"/>
        <v>12.582321521941935</v>
      </c>
      <c r="AB93" s="69">
        <f t="shared" si="22"/>
        <v>17.509328058697829</v>
      </c>
      <c r="AC93" s="17"/>
      <c r="AD93" s="69">
        <f t="shared" si="10"/>
        <v>12.349679989642926</v>
      </c>
      <c r="AE93" s="98"/>
      <c r="AF93" s="69">
        <f t="shared" si="23"/>
        <v>23.822723176159016</v>
      </c>
      <c r="AH93" s="69">
        <f t="shared" si="24"/>
        <v>9.854013073511787</v>
      </c>
      <c r="AJ93" s="103">
        <f t="shared" si="11"/>
        <v>110.56804411616621</v>
      </c>
      <c r="AK93" s="103">
        <f t="shared" si="25"/>
        <v>249.43195588383378</v>
      </c>
      <c r="AM93" s="108">
        <f t="shared" si="26"/>
        <v>33.86624969583977</v>
      </c>
      <c r="AN93" s="103">
        <f t="shared" si="27"/>
        <v>33.86624969583977</v>
      </c>
      <c r="AP93" s="73">
        <f t="shared" si="28"/>
        <v>33.86624969583977</v>
      </c>
    </row>
    <row r="94" spans="2:42" x14ac:dyDescent="0.25">
      <c r="B94" s="52">
        <f t="shared" si="12"/>
        <v>44611</v>
      </c>
      <c r="C94" s="64">
        <f t="shared" si="13"/>
        <v>0</v>
      </c>
      <c r="D94" s="17">
        <v>49.5</v>
      </c>
      <c r="E94" s="65">
        <f t="shared" si="14"/>
        <v>-11.457607499781931</v>
      </c>
      <c r="F94" s="17"/>
      <c r="G94" s="56">
        <f t="shared" si="15"/>
        <v>9.9251562649022222</v>
      </c>
      <c r="H94" s="56">
        <f t="shared" si="16"/>
        <v>9.9251562649022222</v>
      </c>
      <c r="I94" s="56">
        <f t="shared" si="17"/>
        <v>9.9251562649022222</v>
      </c>
      <c r="J94" s="65">
        <f t="shared" si="0"/>
        <v>9.9251562649022222</v>
      </c>
      <c r="K94" s="58">
        <f t="shared" si="1"/>
        <v>-0.229984535676763</v>
      </c>
      <c r="L94" s="17"/>
      <c r="M94" s="58">
        <f t="shared" si="18"/>
        <v>24.175725833551397</v>
      </c>
      <c r="N94" s="66">
        <f t="shared" si="2"/>
        <v>44611</v>
      </c>
      <c r="O94" s="58">
        <f t="shared" si="19"/>
        <v>7.2674064032256522</v>
      </c>
      <c r="P94" s="58">
        <f t="shared" si="3"/>
        <v>12.229984535676763</v>
      </c>
      <c r="Q94" s="58">
        <f t="shared" si="20"/>
        <v>17.192562668127874</v>
      </c>
      <c r="R94" s="52"/>
      <c r="S94" s="67">
        <f t="shared" si="4"/>
        <v>0.3174382297640318</v>
      </c>
      <c r="T94" s="67">
        <f t="shared" si="5"/>
        <v>0.52421231861616147</v>
      </c>
      <c r="U94" s="67">
        <f t="shared" si="6"/>
        <v>0.73098640746829102</v>
      </c>
      <c r="V94" s="67"/>
      <c r="W94" s="71">
        <f t="shared" si="7"/>
        <v>0.51456999956845528</v>
      </c>
      <c r="X94" s="17"/>
      <c r="Y94" s="68">
        <f t="shared" si="8"/>
        <v>44611</v>
      </c>
      <c r="Z94" s="69">
        <f t="shared" si="9"/>
        <v>7.6185175143367632</v>
      </c>
      <c r="AA94" s="69">
        <f t="shared" si="21"/>
        <v>12.581095646787876</v>
      </c>
      <c r="AB94" s="69">
        <f t="shared" si="22"/>
        <v>17.543673779238986</v>
      </c>
      <c r="AC94" s="17"/>
      <c r="AD94" s="69">
        <f t="shared" si="10"/>
        <v>12.349679989642926</v>
      </c>
      <c r="AE94" s="98"/>
      <c r="AF94" s="69">
        <f t="shared" si="23"/>
        <v>24.175725833551397</v>
      </c>
      <c r="AH94" s="69">
        <f t="shared" si="24"/>
        <v>9.925156264902224</v>
      </c>
      <c r="AJ94" s="103">
        <f t="shared" si="11"/>
        <v>109.93547175934417</v>
      </c>
      <c r="AK94" s="103">
        <f t="shared" si="25"/>
        <v>250.06452824065582</v>
      </c>
      <c r="AM94" s="108">
        <f t="shared" si="26"/>
        <v>33.974326669298314</v>
      </c>
      <c r="AN94" s="103">
        <f t="shared" si="27"/>
        <v>33.974326669298314</v>
      </c>
      <c r="AP94" s="73">
        <f t="shared" si="28"/>
        <v>33.974326669298314</v>
      </c>
    </row>
    <row r="95" spans="2:42" x14ac:dyDescent="0.25">
      <c r="B95" s="52">
        <f t="shared" si="12"/>
        <v>44612</v>
      </c>
      <c r="C95" s="64">
        <f t="shared" si="13"/>
        <v>0</v>
      </c>
      <c r="D95" s="17">
        <v>50.5</v>
      </c>
      <c r="E95" s="65">
        <f t="shared" si="14"/>
        <v>-11.101599066319613</v>
      </c>
      <c r="F95" s="17"/>
      <c r="G95" s="56">
        <f t="shared" si="15"/>
        <v>9.9965398469876554</v>
      </c>
      <c r="H95" s="56">
        <f t="shared" si="16"/>
        <v>9.9965398469876554</v>
      </c>
      <c r="I95" s="56">
        <f t="shared" si="17"/>
        <v>9.9965398469876554</v>
      </c>
      <c r="J95" s="65">
        <f t="shared" si="0"/>
        <v>9.9965398469876554</v>
      </c>
      <c r="K95" s="58">
        <f t="shared" si="1"/>
        <v>-0.2285671353573257</v>
      </c>
      <c r="L95" s="17"/>
      <c r="M95" s="58">
        <f t="shared" si="18"/>
        <v>24.531734267013718</v>
      </c>
      <c r="N95" s="66">
        <f t="shared" si="2"/>
        <v>44612</v>
      </c>
      <c r="O95" s="58">
        <f t="shared" si="19"/>
        <v>7.2302972118634976</v>
      </c>
      <c r="P95" s="58">
        <f t="shared" si="3"/>
        <v>12.228567135357325</v>
      </c>
      <c r="Q95" s="58">
        <f t="shared" si="20"/>
        <v>17.226837058851153</v>
      </c>
      <c r="R95" s="52"/>
      <c r="S95" s="67">
        <f t="shared" si="4"/>
        <v>0.31589201345727536</v>
      </c>
      <c r="T95" s="67">
        <f t="shared" si="5"/>
        <v>0.52415326026951825</v>
      </c>
      <c r="U95" s="67">
        <f t="shared" si="6"/>
        <v>0.73241450708176103</v>
      </c>
      <c r="V95" s="67"/>
      <c r="W95" s="71">
        <f t="shared" si="7"/>
        <v>0.51456999956845528</v>
      </c>
      <c r="X95" s="17"/>
      <c r="Y95" s="68">
        <f t="shared" si="8"/>
        <v>44612</v>
      </c>
      <c r="Z95" s="69">
        <f t="shared" si="9"/>
        <v>7.5814083229746085</v>
      </c>
      <c r="AA95" s="69">
        <f t="shared" si="21"/>
        <v>12.579678246468438</v>
      </c>
      <c r="AB95" s="69">
        <f t="shared" si="22"/>
        <v>17.577948169962266</v>
      </c>
      <c r="AC95" s="17"/>
      <c r="AD95" s="69">
        <f t="shared" si="10"/>
        <v>12.349679989642926</v>
      </c>
      <c r="AE95" s="98"/>
      <c r="AF95" s="69">
        <f t="shared" si="23"/>
        <v>24.531734267013718</v>
      </c>
      <c r="AH95" s="69">
        <f t="shared" si="24"/>
        <v>9.9965398469876572</v>
      </c>
      <c r="AJ95" s="103">
        <f t="shared" si="11"/>
        <v>109.29927251270496</v>
      </c>
      <c r="AK95" s="103">
        <f t="shared" si="25"/>
        <v>250.70072748729504</v>
      </c>
      <c r="AM95" s="108">
        <f t="shared" si="26"/>
        <v>34.079490714035835</v>
      </c>
      <c r="AN95" s="103">
        <f t="shared" si="27"/>
        <v>34.079490714035835</v>
      </c>
      <c r="AP95" s="73">
        <f t="shared" si="28"/>
        <v>34.079490714035835</v>
      </c>
    </row>
    <row r="96" spans="2:42" x14ac:dyDescent="0.25">
      <c r="B96" s="52">
        <f t="shared" si="12"/>
        <v>44613</v>
      </c>
      <c r="C96" s="64">
        <f t="shared" si="13"/>
        <v>0</v>
      </c>
      <c r="D96" s="17">
        <v>51.5</v>
      </c>
      <c r="E96" s="65">
        <f t="shared" si="14"/>
        <v>-10.74269897048428</v>
      </c>
      <c r="F96" s="17"/>
      <c r="G96" s="56">
        <f t="shared" si="15"/>
        <v>10.068147163239621</v>
      </c>
      <c r="H96" s="56">
        <f t="shared" si="16"/>
        <v>10.068147163239621</v>
      </c>
      <c r="I96" s="56">
        <f t="shared" si="17"/>
        <v>10.068147163239621</v>
      </c>
      <c r="J96" s="65">
        <f t="shared" si="0"/>
        <v>10.068147163239621</v>
      </c>
      <c r="K96" s="58">
        <f t="shared" si="1"/>
        <v>-0.22696123704295823</v>
      </c>
      <c r="L96" s="17"/>
      <c r="M96" s="58">
        <f t="shared" si="18"/>
        <v>24.890634362849056</v>
      </c>
      <c r="N96" s="66">
        <f t="shared" si="2"/>
        <v>44613</v>
      </c>
      <c r="O96" s="58">
        <f t="shared" si="19"/>
        <v>7.1928876554231485</v>
      </c>
      <c r="P96" s="58">
        <f t="shared" si="3"/>
        <v>12.226961237042959</v>
      </c>
      <c r="Q96" s="58">
        <f t="shared" si="20"/>
        <v>17.261034818662768</v>
      </c>
      <c r="R96" s="52"/>
      <c r="S96" s="67">
        <f t="shared" si="4"/>
        <v>0.31433328193892751</v>
      </c>
      <c r="T96" s="67">
        <f t="shared" si="5"/>
        <v>0.52408634783975294</v>
      </c>
      <c r="U96" s="67">
        <f t="shared" si="6"/>
        <v>0.73383941374057837</v>
      </c>
      <c r="V96" s="67"/>
      <c r="W96" s="71">
        <f t="shared" si="7"/>
        <v>0.51456999956845528</v>
      </c>
      <c r="X96" s="17"/>
      <c r="Y96" s="68">
        <f t="shared" si="8"/>
        <v>44613</v>
      </c>
      <c r="Z96" s="69">
        <f t="shared" si="9"/>
        <v>7.5439987665342603</v>
      </c>
      <c r="AA96" s="69">
        <f t="shared" si="21"/>
        <v>12.57807234815407</v>
      </c>
      <c r="AB96" s="69">
        <f t="shared" si="22"/>
        <v>17.612145929773881</v>
      </c>
      <c r="AC96" s="17"/>
      <c r="AD96" s="69">
        <f t="shared" si="10"/>
        <v>12.349679989642926</v>
      </c>
      <c r="AE96" s="98"/>
      <c r="AF96" s="69">
        <f t="shared" si="23"/>
        <v>24.890634362849056</v>
      </c>
      <c r="AH96" s="69">
        <f t="shared" si="24"/>
        <v>10.068147163239621</v>
      </c>
      <c r="AJ96" s="103">
        <f t="shared" si="11"/>
        <v>108.65961888208368</v>
      </c>
      <c r="AK96" s="103">
        <f t="shared" si="25"/>
        <v>251.34038111791631</v>
      </c>
      <c r="AM96" s="108">
        <f t="shared" si="26"/>
        <v>34.181665919041976</v>
      </c>
      <c r="AN96" s="103">
        <f t="shared" si="27"/>
        <v>34.181665919041976</v>
      </c>
      <c r="AP96" s="73">
        <f t="shared" si="28"/>
        <v>34.181665919041976</v>
      </c>
    </row>
    <row r="97" spans="2:42" x14ac:dyDescent="0.25">
      <c r="B97" s="52">
        <f t="shared" si="12"/>
        <v>44614</v>
      </c>
      <c r="C97" s="64">
        <f t="shared" si="13"/>
        <v>0</v>
      </c>
      <c r="D97" s="17">
        <v>52.5</v>
      </c>
      <c r="E97" s="65">
        <f t="shared" si="14"/>
        <v>-10.381021006093629</v>
      </c>
      <c r="F97" s="17"/>
      <c r="G97" s="56">
        <f t="shared" si="15"/>
        <v>10.139962345084063</v>
      </c>
      <c r="H97" s="56">
        <f t="shared" si="16"/>
        <v>10.139962345084063</v>
      </c>
      <c r="I97" s="56">
        <f t="shared" si="17"/>
        <v>10.139962345084063</v>
      </c>
      <c r="J97" s="65">
        <f t="shared" si="0"/>
        <v>10.139962345084063</v>
      </c>
      <c r="K97" s="58">
        <f t="shared" si="1"/>
        <v>-0.2251700592680278</v>
      </c>
      <c r="L97" s="17"/>
      <c r="M97" s="58">
        <f t="shared" si="18"/>
        <v>25.252312327239707</v>
      </c>
      <c r="N97" s="66">
        <f t="shared" si="2"/>
        <v>44614</v>
      </c>
      <c r="O97" s="58">
        <f t="shared" si="19"/>
        <v>7.1551888867259956</v>
      </c>
      <c r="P97" s="58">
        <f t="shared" si="3"/>
        <v>12.225170059268027</v>
      </c>
      <c r="Q97" s="58">
        <f t="shared" si="20"/>
        <v>17.29515123181006</v>
      </c>
      <c r="R97" s="52"/>
      <c r="S97" s="67">
        <f t="shared" si="4"/>
        <v>0.31276249990987948</v>
      </c>
      <c r="T97" s="67">
        <f t="shared" si="5"/>
        <v>0.52401171543246416</v>
      </c>
      <c r="U97" s="67">
        <f t="shared" si="6"/>
        <v>0.73526093095504885</v>
      </c>
      <c r="V97" s="67"/>
      <c r="W97" s="71">
        <f t="shared" si="7"/>
        <v>0.51456999956845528</v>
      </c>
      <c r="X97" s="17"/>
      <c r="Y97" s="68">
        <f t="shared" si="8"/>
        <v>44614</v>
      </c>
      <c r="Z97" s="69">
        <f t="shared" si="9"/>
        <v>7.5062999978371074</v>
      </c>
      <c r="AA97" s="69">
        <f t="shared" si="21"/>
        <v>12.57628117037914</v>
      </c>
      <c r="AB97" s="69">
        <f t="shared" si="22"/>
        <v>17.646262342921172</v>
      </c>
      <c r="AC97" s="17"/>
      <c r="AD97" s="69">
        <f t="shared" si="10"/>
        <v>12.349679989642926</v>
      </c>
      <c r="AE97" s="98"/>
      <c r="AF97" s="69">
        <f t="shared" si="23"/>
        <v>25.252312327239707</v>
      </c>
      <c r="AH97" s="69">
        <f t="shared" si="24"/>
        <v>10.139962345084065</v>
      </c>
      <c r="AJ97" s="103">
        <f t="shared" si="11"/>
        <v>108.01667956106715</v>
      </c>
      <c r="AK97" s="103">
        <f t="shared" si="25"/>
        <v>251.98332043893285</v>
      </c>
      <c r="AM97" s="108">
        <f t="shared" si="26"/>
        <v>34.280780577001288</v>
      </c>
      <c r="AN97" s="103">
        <f t="shared" si="27"/>
        <v>34.280780577001288</v>
      </c>
      <c r="AP97" s="73">
        <f t="shared" si="28"/>
        <v>34.280780577001288</v>
      </c>
    </row>
    <row r="98" spans="2:42" x14ac:dyDescent="0.25">
      <c r="B98" s="52">
        <f t="shared" si="12"/>
        <v>44615</v>
      </c>
      <c r="C98" s="64">
        <f t="shared" si="13"/>
        <v>0</v>
      </c>
      <c r="D98" s="17">
        <v>53.5</v>
      </c>
      <c r="E98" s="65">
        <f t="shared" si="14"/>
        <v>-10.016678620400949</v>
      </c>
      <c r="F98" s="17"/>
      <c r="G98" s="56">
        <f t="shared" si="15"/>
        <v>10.211970283014008</v>
      </c>
      <c r="H98" s="56">
        <f t="shared" si="16"/>
        <v>10.211970283014008</v>
      </c>
      <c r="I98" s="56">
        <f t="shared" si="17"/>
        <v>10.211970283014008</v>
      </c>
      <c r="J98" s="65">
        <f t="shared" si="0"/>
        <v>10.211970283014008</v>
      </c>
      <c r="K98" s="58">
        <f t="shared" si="1"/>
        <v>-0.22319700783047711</v>
      </c>
      <c r="L98" s="17"/>
      <c r="M98" s="58">
        <f t="shared" si="18"/>
        <v>25.616654712932387</v>
      </c>
      <c r="N98" s="66">
        <f t="shared" si="2"/>
        <v>44615</v>
      </c>
      <c r="O98" s="58">
        <f t="shared" si="19"/>
        <v>7.1172118663234727</v>
      </c>
      <c r="P98" s="58">
        <f t="shared" si="3"/>
        <v>12.223197007830477</v>
      </c>
      <c r="Q98" s="58">
        <f t="shared" si="20"/>
        <v>17.32918214933748</v>
      </c>
      <c r="R98" s="52"/>
      <c r="S98" s="67">
        <f t="shared" si="4"/>
        <v>0.31118012405977435</v>
      </c>
      <c r="T98" s="67">
        <f t="shared" si="5"/>
        <v>0.52392950495589952</v>
      </c>
      <c r="U98" s="67">
        <f t="shared" si="6"/>
        <v>0.73667888585202468</v>
      </c>
      <c r="V98" s="67"/>
      <c r="W98" s="71">
        <f t="shared" si="7"/>
        <v>0.51456999956845528</v>
      </c>
      <c r="X98" s="17"/>
      <c r="Y98" s="68">
        <f t="shared" si="8"/>
        <v>44615</v>
      </c>
      <c r="Z98" s="69">
        <f t="shared" si="9"/>
        <v>7.4683229774345845</v>
      </c>
      <c r="AA98" s="69">
        <f t="shared" si="21"/>
        <v>12.574308118941588</v>
      </c>
      <c r="AB98" s="69">
        <f t="shared" si="22"/>
        <v>17.680293260448593</v>
      </c>
      <c r="AC98" s="17"/>
      <c r="AD98" s="69">
        <f t="shared" si="10"/>
        <v>12.349679989642926</v>
      </c>
      <c r="AE98" s="98"/>
      <c r="AF98" s="69">
        <f t="shared" si="23"/>
        <v>25.616654712932387</v>
      </c>
      <c r="AH98" s="69">
        <f t="shared" si="24"/>
        <v>10.211970283014008</v>
      </c>
      <c r="AJ98" s="103">
        <f t="shared" si="11"/>
        <v>107.37061955323233</v>
      </c>
      <c r="AK98" s="103">
        <f t="shared" si="25"/>
        <v>252.62938044676767</v>
      </c>
      <c r="AM98" s="108">
        <f t="shared" si="26"/>
        <v>34.376767057514563</v>
      </c>
      <c r="AN98" s="103">
        <f t="shared" si="27"/>
        <v>34.376767057514563</v>
      </c>
      <c r="AP98" s="73">
        <f t="shared" si="28"/>
        <v>34.376767057514563</v>
      </c>
    </row>
    <row r="99" spans="2:42" x14ac:dyDescent="0.25">
      <c r="B99" s="52">
        <f t="shared" si="12"/>
        <v>44616</v>
      </c>
      <c r="C99" s="64">
        <f t="shared" si="13"/>
        <v>0</v>
      </c>
      <c r="D99" s="17">
        <v>54.5</v>
      </c>
      <c r="E99" s="65">
        <f t="shared" si="14"/>
        <v>-9.6497848899459164</v>
      </c>
      <c r="F99" s="17"/>
      <c r="G99" s="56">
        <f t="shared" si="15"/>
        <v>10.28415659752547</v>
      </c>
      <c r="H99" s="56">
        <f t="shared" si="16"/>
        <v>10.28415659752547</v>
      </c>
      <c r="I99" s="56">
        <f t="shared" si="17"/>
        <v>10.28415659752547</v>
      </c>
      <c r="J99" s="65">
        <f t="shared" si="0"/>
        <v>10.28415659752547</v>
      </c>
      <c r="K99" s="58">
        <f t="shared" si="1"/>
        <v>-0.22104567148621584</v>
      </c>
      <c r="L99" s="17"/>
      <c r="M99" s="58">
        <f t="shared" si="18"/>
        <v>25.98354844338742</v>
      </c>
      <c r="N99" s="66">
        <f t="shared" si="2"/>
        <v>44616</v>
      </c>
      <c r="O99" s="58">
        <f t="shared" si="19"/>
        <v>7.078967372723481</v>
      </c>
      <c r="P99" s="58">
        <f t="shared" si="3"/>
        <v>12.221045671486216</v>
      </c>
      <c r="Q99" s="58">
        <f t="shared" si="20"/>
        <v>17.363123970248949</v>
      </c>
      <c r="R99" s="52"/>
      <c r="S99" s="67">
        <f t="shared" si="4"/>
        <v>0.30958660349310796</v>
      </c>
      <c r="T99" s="67">
        <f t="shared" si="5"/>
        <v>0.52383986594155529</v>
      </c>
      <c r="U99" s="67">
        <f t="shared" si="6"/>
        <v>0.73809312839000252</v>
      </c>
      <c r="V99" s="67"/>
      <c r="W99" s="71">
        <f t="shared" si="7"/>
        <v>0.51456999956845528</v>
      </c>
      <c r="X99" s="17"/>
      <c r="Y99" s="68">
        <f t="shared" si="8"/>
        <v>44616</v>
      </c>
      <c r="Z99" s="69">
        <f t="shared" si="9"/>
        <v>7.430078483834591</v>
      </c>
      <c r="AA99" s="69">
        <f t="shared" si="21"/>
        <v>12.572156782597327</v>
      </c>
      <c r="AB99" s="69">
        <f t="shared" si="22"/>
        <v>17.714235081360059</v>
      </c>
      <c r="AC99" s="17"/>
      <c r="AD99" s="69">
        <f t="shared" si="10"/>
        <v>12.349679989642926</v>
      </c>
      <c r="AE99" s="98"/>
      <c r="AF99" s="69">
        <f t="shared" si="23"/>
        <v>25.98354844338742</v>
      </c>
      <c r="AH99" s="69">
        <f t="shared" si="24"/>
        <v>10.284156597525467</v>
      </c>
      <c r="AJ99" s="103">
        <f t="shared" si="11"/>
        <v>106.72160029563922</v>
      </c>
      <c r="AK99" s="103">
        <f t="shared" si="25"/>
        <v>253.27839970436077</v>
      </c>
      <c r="AM99" s="108">
        <f t="shared" si="26"/>
        <v>34.469561681218288</v>
      </c>
      <c r="AN99" s="103">
        <f t="shared" si="27"/>
        <v>34.469561681218288</v>
      </c>
      <c r="AP99" s="73">
        <f t="shared" si="28"/>
        <v>34.469561681218288</v>
      </c>
    </row>
    <row r="100" spans="2:42" x14ac:dyDescent="0.25">
      <c r="B100" s="52">
        <f t="shared" si="12"/>
        <v>44617</v>
      </c>
      <c r="C100" s="64">
        <f t="shared" si="13"/>
        <v>0</v>
      </c>
      <c r="D100" s="17">
        <v>55.5</v>
      </c>
      <c r="E100" s="65">
        <f t="shared" si="14"/>
        <v>-9.2804524988519539</v>
      </c>
      <c r="F100" s="17"/>
      <c r="G100" s="56">
        <f t="shared" si="15"/>
        <v>10.356507609966149</v>
      </c>
      <c r="H100" s="56">
        <f t="shared" si="16"/>
        <v>10.356507609966149</v>
      </c>
      <c r="I100" s="56">
        <f t="shared" si="17"/>
        <v>10.356507609966149</v>
      </c>
      <c r="J100" s="65">
        <f t="shared" si="0"/>
        <v>10.356507609966149</v>
      </c>
      <c r="K100" s="58">
        <f t="shared" si="1"/>
        <v>-0.21871981744327534</v>
      </c>
      <c r="L100" s="17"/>
      <c r="M100" s="58">
        <f t="shared" si="18"/>
        <v>26.352880834481383</v>
      </c>
      <c r="N100" s="66">
        <f t="shared" si="2"/>
        <v>44617</v>
      </c>
      <c r="O100" s="58">
        <f t="shared" si="19"/>
        <v>7.0404660124602012</v>
      </c>
      <c r="P100" s="58">
        <f t="shared" si="3"/>
        <v>12.218719817443276</v>
      </c>
      <c r="Q100" s="58">
        <f t="shared" si="20"/>
        <v>17.396973622426351</v>
      </c>
      <c r="R100" s="52"/>
      <c r="S100" s="67">
        <f t="shared" si="4"/>
        <v>0.30798238014880464</v>
      </c>
      <c r="T100" s="67">
        <f t="shared" si="5"/>
        <v>0.52374295535643278</v>
      </c>
      <c r="U100" s="67">
        <f t="shared" si="6"/>
        <v>0.73950353056406093</v>
      </c>
      <c r="V100" s="67"/>
      <c r="W100" s="71">
        <f t="shared" si="7"/>
        <v>0.51456999956845528</v>
      </c>
      <c r="X100" s="17"/>
      <c r="Y100" s="68">
        <f t="shared" si="8"/>
        <v>44617</v>
      </c>
      <c r="Z100" s="69">
        <f t="shared" si="9"/>
        <v>7.3915771235713112</v>
      </c>
      <c r="AA100" s="69">
        <f t="shared" si="21"/>
        <v>12.569830928554387</v>
      </c>
      <c r="AB100" s="69">
        <f t="shared" si="22"/>
        <v>17.748084733537461</v>
      </c>
      <c r="AC100" s="17"/>
      <c r="AD100" s="69">
        <f t="shared" si="10"/>
        <v>12.349679989642926</v>
      </c>
      <c r="AE100" s="98"/>
      <c r="AF100" s="69">
        <f t="shared" si="23"/>
        <v>26.352880834481383</v>
      </c>
      <c r="AH100" s="69">
        <f t="shared" si="24"/>
        <v>10.356507609966149</v>
      </c>
      <c r="AJ100" s="103">
        <f t="shared" si="11"/>
        <v>106.06977978316007</v>
      </c>
      <c r="AK100" s="103">
        <f t="shared" si="25"/>
        <v>253.93022021683993</v>
      </c>
      <c r="AM100" s="108">
        <f t="shared" si="26"/>
        <v>34.559104595325323</v>
      </c>
      <c r="AN100" s="103">
        <f t="shared" si="27"/>
        <v>34.559104595325323</v>
      </c>
      <c r="AP100" s="73">
        <f t="shared" si="28"/>
        <v>34.559104595325323</v>
      </c>
    </row>
    <row r="101" spans="2:42" x14ac:dyDescent="0.25">
      <c r="B101" s="52">
        <f t="shared" si="12"/>
        <v>44618</v>
      </c>
      <c r="C101" s="64">
        <f t="shared" si="13"/>
        <v>0</v>
      </c>
      <c r="D101" s="17">
        <v>56.5</v>
      </c>
      <c r="E101" s="65">
        <f t="shared" si="14"/>
        <v>-8.9087937194790943</v>
      </c>
      <c r="F101" s="17"/>
      <c r="G101" s="56">
        <f t="shared" si="15"/>
        <v>10.429010313375869</v>
      </c>
      <c r="H101" s="56">
        <f t="shared" si="16"/>
        <v>10.429010313375869</v>
      </c>
      <c r="I101" s="56">
        <f t="shared" si="17"/>
        <v>10.429010313375869</v>
      </c>
      <c r="J101" s="65">
        <f t="shared" si="0"/>
        <v>10.429010313375869</v>
      </c>
      <c r="K101" s="58">
        <f t="shared" si="1"/>
        <v>-0.21622338666098254</v>
      </c>
      <c r="L101" s="17"/>
      <c r="M101" s="58">
        <f t="shared" si="18"/>
        <v>26.72453961385424</v>
      </c>
      <c r="N101" s="66">
        <f t="shared" si="2"/>
        <v>44618</v>
      </c>
      <c r="O101" s="58">
        <f t="shared" si="19"/>
        <v>7.0017182299730472</v>
      </c>
      <c r="P101" s="58">
        <f t="shared" si="3"/>
        <v>12.216223386660982</v>
      </c>
      <c r="Q101" s="58">
        <f t="shared" si="20"/>
        <v>17.430728543348916</v>
      </c>
      <c r="R101" s="52"/>
      <c r="S101" s="67">
        <f t="shared" si="4"/>
        <v>0.30636788921183988</v>
      </c>
      <c r="T101" s="67">
        <f t="shared" si="5"/>
        <v>0.5236389374071706</v>
      </c>
      <c r="U101" s="67">
        <f t="shared" si="6"/>
        <v>0.74090998560250121</v>
      </c>
      <c r="V101" s="67"/>
      <c r="W101" s="71">
        <f t="shared" si="7"/>
        <v>0.51456999956845528</v>
      </c>
      <c r="X101" s="17"/>
      <c r="Y101" s="68">
        <f t="shared" si="8"/>
        <v>44618</v>
      </c>
      <c r="Z101" s="69">
        <f t="shared" si="9"/>
        <v>7.3528293410841572</v>
      </c>
      <c r="AA101" s="69">
        <f t="shared" si="21"/>
        <v>12.567334497772094</v>
      </c>
      <c r="AB101" s="69">
        <f t="shared" si="22"/>
        <v>17.781839654460029</v>
      </c>
      <c r="AC101" s="17"/>
      <c r="AD101" s="69">
        <f t="shared" si="10"/>
        <v>12.349679989642926</v>
      </c>
      <c r="AE101" s="98"/>
      <c r="AF101" s="69">
        <f t="shared" si="23"/>
        <v>26.72453961385424</v>
      </c>
      <c r="AH101" s="69">
        <f t="shared" si="24"/>
        <v>10.429010313375873</v>
      </c>
      <c r="AJ101" s="103">
        <f t="shared" si="11"/>
        <v>105.41531269327686</v>
      </c>
      <c r="AK101" s="103">
        <f t="shared" si="25"/>
        <v>254.58468730672314</v>
      </c>
      <c r="AM101" s="108">
        <f t="shared" si="26"/>
        <v>34.645339651057853</v>
      </c>
      <c r="AN101" s="103">
        <f t="shared" si="27"/>
        <v>34.645339651057853</v>
      </c>
      <c r="AP101" s="73">
        <f t="shared" si="28"/>
        <v>34.645339651057853</v>
      </c>
    </row>
    <row r="102" spans="2:42" x14ac:dyDescent="0.25">
      <c r="B102" s="52">
        <f t="shared" si="12"/>
        <v>44619</v>
      </c>
      <c r="C102" s="64">
        <f t="shared" si="13"/>
        <v>0</v>
      </c>
      <c r="D102" s="17">
        <v>57.5</v>
      </c>
      <c r="E102" s="65">
        <f t="shared" si="14"/>
        <v>-8.5349203953398511</v>
      </c>
      <c r="F102" s="17"/>
      <c r="G102" s="56">
        <f t="shared" si="15"/>
        <v>10.501652343388029</v>
      </c>
      <c r="H102" s="56">
        <f t="shared" si="16"/>
        <v>10.501652343388029</v>
      </c>
      <c r="I102" s="56">
        <f t="shared" si="17"/>
        <v>10.501652343388029</v>
      </c>
      <c r="J102" s="65">
        <f t="shared" si="0"/>
        <v>10.501652343388029</v>
      </c>
      <c r="K102" s="58">
        <f t="shared" si="1"/>
        <v>-0.21356048895962471</v>
      </c>
      <c r="L102" s="17"/>
      <c r="M102" s="58">
        <f t="shared" si="18"/>
        <v>27.09841293799348</v>
      </c>
      <c r="N102" s="66">
        <f t="shared" si="2"/>
        <v>44619</v>
      </c>
      <c r="O102" s="58">
        <f t="shared" si="19"/>
        <v>6.9627343172656095</v>
      </c>
      <c r="P102" s="58">
        <f t="shared" si="3"/>
        <v>12.213560488959624</v>
      </c>
      <c r="Q102" s="58">
        <f t="shared" si="20"/>
        <v>17.464386660653638</v>
      </c>
      <c r="R102" s="52"/>
      <c r="S102" s="67">
        <f t="shared" si="4"/>
        <v>0.30474355951569665</v>
      </c>
      <c r="T102" s="67">
        <f t="shared" si="5"/>
        <v>0.5235279833362807</v>
      </c>
      <c r="U102" s="67">
        <f t="shared" si="6"/>
        <v>0.74231240715686453</v>
      </c>
      <c r="V102" s="67"/>
      <c r="W102" s="71">
        <f t="shared" si="7"/>
        <v>0.51456999956845528</v>
      </c>
      <c r="X102" s="17"/>
      <c r="Y102" s="68">
        <f t="shared" si="8"/>
        <v>44619</v>
      </c>
      <c r="Z102" s="69">
        <f t="shared" si="9"/>
        <v>7.3138454283767196</v>
      </c>
      <c r="AA102" s="69">
        <f t="shared" si="21"/>
        <v>12.564671600070737</v>
      </c>
      <c r="AB102" s="69">
        <f t="shared" si="22"/>
        <v>17.815497771764747</v>
      </c>
      <c r="AC102" s="17"/>
      <c r="AD102" s="69">
        <f t="shared" si="10"/>
        <v>12.349679989642926</v>
      </c>
      <c r="AE102" s="98"/>
      <c r="AF102" s="69">
        <f t="shared" si="23"/>
        <v>27.09841293799348</v>
      </c>
      <c r="AH102" s="69">
        <f t="shared" si="24"/>
        <v>10.501652343388027</v>
      </c>
      <c r="AJ102" s="103">
        <f t="shared" si="11"/>
        <v>104.75835051102541</v>
      </c>
      <c r="AK102" s="103">
        <f t="shared" si="25"/>
        <v>255.24164948897459</v>
      </c>
      <c r="AM102" s="108">
        <f t="shared" si="26"/>
        <v>34.728214283394387</v>
      </c>
      <c r="AN102" s="103">
        <f t="shared" si="27"/>
        <v>34.728214283394387</v>
      </c>
      <c r="AP102" s="73">
        <f t="shared" si="28"/>
        <v>34.728214283394387</v>
      </c>
    </row>
    <row r="103" spans="2:42" x14ac:dyDescent="0.25">
      <c r="B103" s="52">
        <f t="shared" si="12"/>
        <v>44620</v>
      </c>
      <c r="C103" s="64">
        <f t="shared" si="13"/>
        <v>0</v>
      </c>
      <c r="D103" s="17">
        <v>58.5</v>
      </c>
      <c r="E103" s="65">
        <f t="shared" si="14"/>
        <v>-8.1589439261850067</v>
      </c>
      <c r="F103" s="17"/>
      <c r="G103" s="56">
        <f t="shared" si="15"/>
        <v>10.574421949252194</v>
      </c>
      <c r="H103" s="56">
        <f t="shared" si="16"/>
        <v>10.574421949252194</v>
      </c>
      <c r="I103" s="56">
        <f t="shared" si="17"/>
        <v>10.574421949252194</v>
      </c>
      <c r="J103" s="65">
        <f t="shared" si="0"/>
        <v>10.574421949252194</v>
      </c>
      <c r="K103" s="58">
        <f t="shared" si="1"/>
        <v>-0.21073539794629251</v>
      </c>
      <c r="L103" s="17"/>
      <c r="M103" s="58">
        <f t="shared" si="18"/>
        <v>27.474389407148323</v>
      </c>
      <c r="N103" s="66">
        <f t="shared" si="2"/>
        <v>44620</v>
      </c>
      <c r="O103" s="58">
        <f t="shared" si="19"/>
        <v>6.9235244233201954</v>
      </c>
      <c r="P103" s="58">
        <f t="shared" si="3"/>
        <v>12.210735397946292</v>
      </c>
      <c r="Q103" s="58">
        <f t="shared" si="20"/>
        <v>17.49794637257239</v>
      </c>
      <c r="R103" s="52"/>
      <c r="S103" s="67">
        <f t="shared" si="4"/>
        <v>0.30310981393463776</v>
      </c>
      <c r="T103" s="67">
        <f t="shared" si="5"/>
        <v>0.52341027121072514</v>
      </c>
      <c r="U103" s="67">
        <f t="shared" si="6"/>
        <v>0.74371072848681252</v>
      </c>
      <c r="V103" s="67"/>
      <c r="W103" s="71">
        <f t="shared" si="7"/>
        <v>0.51456999956845528</v>
      </c>
      <c r="X103" s="17"/>
      <c r="Y103" s="68">
        <f t="shared" si="8"/>
        <v>44620</v>
      </c>
      <c r="Z103" s="69">
        <f t="shared" si="9"/>
        <v>7.2746355344313063</v>
      </c>
      <c r="AA103" s="69">
        <f t="shared" si="21"/>
        <v>12.561846509057403</v>
      </c>
      <c r="AB103" s="69">
        <f t="shared" si="22"/>
        <v>17.849057483683502</v>
      </c>
      <c r="AC103" s="17"/>
      <c r="AD103" s="69">
        <f t="shared" si="10"/>
        <v>12.349679989642926</v>
      </c>
      <c r="AE103" s="98"/>
      <c r="AF103" s="69">
        <f t="shared" si="23"/>
        <v>27.474389407148323</v>
      </c>
      <c r="AH103" s="69">
        <f t="shared" si="24"/>
        <v>10.574421949252196</v>
      </c>
      <c r="AJ103" s="103">
        <f t="shared" si="11"/>
        <v>104.09904165380838</v>
      </c>
      <c r="AK103" s="103">
        <f t="shared" si="25"/>
        <v>255.9009583461916</v>
      </c>
      <c r="AM103" s="108">
        <f t="shared" si="26"/>
        <v>34.807679393507549</v>
      </c>
      <c r="AN103" s="103">
        <f t="shared" si="27"/>
        <v>34.807679393507549</v>
      </c>
      <c r="AP103" s="73">
        <f t="shared" si="28"/>
        <v>34.807679393507549</v>
      </c>
    </row>
    <row r="104" spans="2:42" x14ac:dyDescent="0.25">
      <c r="B104" s="52">
        <f t="shared" si="12"/>
        <v>44621</v>
      </c>
      <c r="C104" s="64">
        <f t="shared" si="13"/>
        <v>0</v>
      </c>
      <c r="D104" s="17">
        <v>59.5</v>
      </c>
      <c r="E104" s="65">
        <f t="shared" si="14"/>
        <v>-7.7809752551653517</v>
      </c>
      <c r="F104" s="17"/>
      <c r="G104" s="56">
        <f t="shared" si="15"/>
        <v>10.647307965029624</v>
      </c>
      <c r="H104" s="56">
        <f t="shared" si="16"/>
        <v>10.647307965029624</v>
      </c>
      <c r="I104" s="56">
        <f t="shared" si="17"/>
        <v>10.647307965029624</v>
      </c>
      <c r="J104" s="65">
        <f t="shared" si="0"/>
        <v>10.647307965029624</v>
      </c>
      <c r="K104" s="58">
        <f t="shared" si="1"/>
        <v>-0.20775254576279206</v>
      </c>
      <c r="L104" s="17"/>
      <c r="M104" s="58">
        <f t="shared" si="18"/>
        <v>27.852358078167981</v>
      </c>
      <c r="N104" s="66">
        <f t="shared" si="2"/>
        <v>44621</v>
      </c>
      <c r="O104" s="58">
        <f t="shared" si="19"/>
        <v>6.8840985632479805</v>
      </c>
      <c r="P104" s="58">
        <f t="shared" si="3"/>
        <v>12.207752545762792</v>
      </c>
      <c r="Q104" s="58">
        <f t="shared" si="20"/>
        <v>17.531406528277603</v>
      </c>
      <c r="R104" s="52"/>
      <c r="S104" s="67">
        <f t="shared" si="4"/>
        <v>0.30146706976496218</v>
      </c>
      <c r="T104" s="67">
        <f t="shared" si="5"/>
        <v>0.52328598570307938</v>
      </c>
      <c r="U104" s="67">
        <f t="shared" si="6"/>
        <v>0.74510490164119647</v>
      </c>
      <c r="V104" s="67"/>
      <c r="W104" s="71">
        <f t="shared" si="7"/>
        <v>0.51456999956845528</v>
      </c>
      <c r="X104" s="17"/>
      <c r="Y104" s="68">
        <f t="shared" si="8"/>
        <v>44621</v>
      </c>
      <c r="Z104" s="69">
        <f t="shared" si="9"/>
        <v>7.2352096743590923</v>
      </c>
      <c r="AA104" s="69">
        <f t="shared" si="21"/>
        <v>12.558863656873905</v>
      </c>
      <c r="AB104" s="69">
        <f t="shared" si="22"/>
        <v>17.882517639388716</v>
      </c>
      <c r="AC104" s="17"/>
      <c r="AD104" s="69">
        <f t="shared" si="10"/>
        <v>12.349679989642926</v>
      </c>
      <c r="AE104" s="98"/>
      <c r="AF104" s="69">
        <f t="shared" si="23"/>
        <v>27.852358078167981</v>
      </c>
      <c r="AH104" s="69">
        <f t="shared" si="24"/>
        <v>10.647307965029624</v>
      </c>
      <c r="AJ104" s="103">
        <f t="shared" si="11"/>
        <v>103.43753159583754</v>
      </c>
      <c r="AK104" s="103">
        <f t="shared" si="25"/>
        <v>256.56246840416247</v>
      </c>
      <c r="AM104" s="108">
        <f t="shared" si="26"/>
        <v>34.883689234227056</v>
      </c>
      <c r="AN104" s="103">
        <f t="shared" si="27"/>
        <v>34.883689234227056</v>
      </c>
      <c r="AP104" s="73">
        <f t="shared" si="28"/>
        <v>34.883689234227056</v>
      </c>
    </row>
    <row r="105" spans="2:42" x14ac:dyDescent="0.25">
      <c r="B105" s="52">
        <f t="shared" si="12"/>
        <v>44622</v>
      </c>
      <c r="C105" s="64">
        <f t="shared" si="13"/>
        <v>0</v>
      </c>
      <c r="D105" s="17">
        <v>60.5</v>
      </c>
      <c r="E105" s="65">
        <f t="shared" si="14"/>
        <v>-7.4011248579754723</v>
      </c>
      <c r="F105" s="17"/>
      <c r="G105" s="56">
        <f t="shared" si="15"/>
        <v>10.720299781005593</v>
      </c>
      <c r="H105" s="56">
        <f t="shared" si="16"/>
        <v>10.720299781005593</v>
      </c>
      <c r="I105" s="56">
        <f t="shared" si="17"/>
        <v>10.720299781005593</v>
      </c>
      <c r="J105" s="65">
        <f t="shared" si="0"/>
        <v>10.720299781005593</v>
      </c>
      <c r="K105" s="58">
        <f t="shared" si="1"/>
        <v>-0.20461651766171843</v>
      </c>
      <c r="L105" s="17"/>
      <c r="M105" s="58">
        <f t="shared" si="18"/>
        <v>28.232208475357858</v>
      </c>
      <c r="N105" s="66">
        <f t="shared" si="2"/>
        <v>44622</v>
      </c>
      <c r="O105" s="58">
        <f t="shared" si="19"/>
        <v>6.844466627158921</v>
      </c>
      <c r="P105" s="58">
        <f t="shared" si="3"/>
        <v>12.204616517661718</v>
      </c>
      <c r="Q105" s="58">
        <f t="shared" si="20"/>
        <v>17.564766408164516</v>
      </c>
      <c r="R105" s="52"/>
      <c r="S105" s="67">
        <f t="shared" si="4"/>
        <v>0.2998157390945847</v>
      </c>
      <c r="T105" s="67">
        <f t="shared" si="5"/>
        <v>0.5231553178655346</v>
      </c>
      <c r="U105" s="67">
        <f t="shared" si="6"/>
        <v>0.7464948966364845</v>
      </c>
      <c r="V105" s="67"/>
      <c r="W105" s="71">
        <f t="shared" si="7"/>
        <v>0.51456999956845528</v>
      </c>
      <c r="X105" s="17"/>
      <c r="Y105" s="68">
        <f t="shared" si="8"/>
        <v>44622</v>
      </c>
      <c r="Z105" s="69">
        <f t="shared" si="9"/>
        <v>7.1955777382700328</v>
      </c>
      <c r="AA105" s="69">
        <f t="shared" si="21"/>
        <v>12.55572762877283</v>
      </c>
      <c r="AB105" s="69">
        <f t="shared" si="22"/>
        <v>17.915877519275629</v>
      </c>
      <c r="AC105" s="17"/>
      <c r="AD105" s="69">
        <f t="shared" si="10"/>
        <v>12.349679989642926</v>
      </c>
      <c r="AE105" s="98"/>
      <c r="AF105" s="69">
        <f t="shared" si="23"/>
        <v>28.232208475357858</v>
      </c>
      <c r="AH105" s="69">
        <f t="shared" si="24"/>
        <v>10.720299781005597</v>
      </c>
      <c r="AJ105" s="103">
        <f t="shared" si="11"/>
        <v>102.77396299200241</v>
      </c>
      <c r="AK105" s="103">
        <f t="shared" si="25"/>
        <v>257.2260370079976</v>
      </c>
      <c r="AM105" s="108">
        <f t="shared" si="26"/>
        <v>34.95620129882353</v>
      </c>
      <c r="AN105" s="103">
        <f t="shared" si="27"/>
        <v>34.95620129882353</v>
      </c>
      <c r="AP105" s="73">
        <f t="shared" si="28"/>
        <v>34.95620129882353</v>
      </c>
    </row>
    <row r="106" spans="2:42" x14ac:dyDescent="0.25">
      <c r="B106" s="52">
        <f t="shared" si="12"/>
        <v>44623</v>
      </c>
      <c r="C106" s="64">
        <f t="shared" si="13"/>
        <v>0</v>
      </c>
      <c r="D106" s="17">
        <v>61.5</v>
      </c>
      <c r="E106" s="65">
        <f t="shared" si="14"/>
        <v>-7.01950273388558</v>
      </c>
      <c r="F106" s="17"/>
      <c r="G106" s="56">
        <f t="shared" si="15"/>
        <v>10.793387315355382</v>
      </c>
      <c r="H106" s="56">
        <f t="shared" si="16"/>
        <v>10.793387315355382</v>
      </c>
      <c r="I106" s="56">
        <f t="shared" si="17"/>
        <v>10.793387315355382</v>
      </c>
      <c r="J106" s="65">
        <f t="shared" si="0"/>
        <v>10.793387315355382</v>
      </c>
      <c r="K106" s="58">
        <f t="shared" si="1"/>
        <v>-0.201332046416975</v>
      </c>
      <c r="L106" s="17"/>
      <c r="M106" s="58">
        <f t="shared" si="18"/>
        <v>28.613830599447752</v>
      </c>
      <c r="N106" s="66">
        <f t="shared" si="2"/>
        <v>44623</v>
      </c>
      <c r="O106" s="58">
        <f t="shared" si="19"/>
        <v>6.8046383887392849</v>
      </c>
      <c r="P106" s="58">
        <f t="shared" si="3"/>
        <v>12.201332046416976</v>
      </c>
      <c r="Q106" s="58">
        <f t="shared" si="20"/>
        <v>17.598025704094667</v>
      </c>
      <c r="R106" s="52"/>
      <c r="S106" s="67">
        <f t="shared" si="4"/>
        <v>0.29815622916043316</v>
      </c>
      <c r="T106" s="67">
        <f t="shared" si="5"/>
        <v>0.52301846489700365</v>
      </c>
      <c r="U106" s="67">
        <f t="shared" si="6"/>
        <v>0.74788070063357415</v>
      </c>
      <c r="V106" s="67"/>
      <c r="W106" s="71">
        <f t="shared" si="7"/>
        <v>0.51456999956845528</v>
      </c>
      <c r="X106" s="17"/>
      <c r="Y106" s="68">
        <f t="shared" si="8"/>
        <v>44623</v>
      </c>
      <c r="Z106" s="69">
        <f t="shared" si="9"/>
        <v>7.1557494998503959</v>
      </c>
      <c r="AA106" s="69">
        <f t="shared" si="21"/>
        <v>12.552443157528089</v>
      </c>
      <c r="AB106" s="69">
        <f t="shared" si="22"/>
        <v>17.94913681520578</v>
      </c>
      <c r="AC106" s="17"/>
      <c r="AD106" s="69">
        <f t="shared" si="10"/>
        <v>12.349679989642926</v>
      </c>
      <c r="AE106" s="98"/>
      <c r="AF106" s="69">
        <f t="shared" si="23"/>
        <v>28.613830599447752</v>
      </c>
      <c r="AH106" s="69">
        <f t="shared" si="24"/>
        <v>10.793387315355384</v>
      </c>
      <c r="AJ106" s="103">
        <f t="shared" si="11"/>
        <v>102.10847580099485</v>
      </c>
      <c r="AK106" s="103">
        <f t="shared" si="25"/>
        <v>257.89152419900518</v>
      </c>
      <c r="AM106" s="108">
        <f t="shared" si="26"/>
        <v>35.025176213373122</v>
      </c>
      <c r="AN106" s="103">
        <f t="shared" si="27"/>
        <v>35.025176213373122</v>
      </c>
      <c r="AP106" s="73">
        <f t="shared" si="28"/>
        <v>35.025176213373122</v>
      </c>
    </row>
    <row r="107" spans="2:42" x14ac:dyDescent="0.25">
      <c r="B107" s="52">
        <f t="shared" si="12"/>
        <v>44624</v>
      </c>
      <c r="C107" s="64">
        <f t="shared" si="13"/>
        <v>0</v>
      </c>
      <c r="D107" s="17">
        <v>62.5</v>
      </c>
      <c r="E107" s="65">
        <f t="shared" si="14"/>
        <v>-6.6362183985677223</v>
      </c>
      <c r="F107" s="17"/>
      <c r="G107" s="56">
        <f t="shared" si="15"/>
        <v>10.86656098609404</v>
      </c>
      <c r="H107" s="56">
        <f t="shared" si="16"/>
        <v>10.86656098609404</v>
      </c>
      <c r="I107" s="56">
        <f t="shared" si="17"/>
        <v>10.86656098609404</v>
      </c>
      <c r="J107" s="65">
        <f t="shared" si="0"/>
        <v>10.86656098609404</v>
      </c>
      <c r="K107" s="58">
        <f t="shared" si="1"/>
        <v>-0.19790400657520685</v>
      </c>
      <c r="L107" s="17"/>
      <c r="M107" s="58">
        <f t="shared" si="18"/>
        <v>28.997114934765612</v>
      </c>
      <c r="N107" s="66">
        <f t="shared" si="2"/>
        <v>44624</v>
      </c>
      <c r="O107" s="58">
        <f t="shared" si="19"/>
        <v>6.7646235135281874</v>
      </c>
      <c r="P107" s="58">
        <f t="shared" si="3"/>
        <v>12.197904006575207</v>
      </c>
      <c r="Q107" s="58">
        <f t="shared" si="20"/>
        <v>17.631184499622229</v>
      </c>
      <c r="R107" s="52"/>
      <c r="S107" s="67">
        <f t="shared" si="4"/>
        <v>0.29648894269330406</v>
      </c>
      <c r="T107" s="67">
        <f t="shared" si="5"/>
        <v>0.52287562990359659</v>
      </c>
      <c r="U107" s="67">
        <f t="shared" si="6"/>
        <v>0.74926231711388924</v>
      </c>
      <c r="V107" s="67"/>
      <c r="W107" s="71">
        <f t="shared" si="7"/>
        <v>0.51456999956845528</v>
      </c>
      <c r="X107" s="17"/>
      <c r="Y107" s="68">
        <f t="shared" si="8"/>
        <v>44624</v>
      </c>
      <c r="Z107" s="69">
        <f t="shared" si="9"/>
        <v>7.1157346246392974</v>
      </c>
      <c r="AA107" s="69">
        <f t="shared" si="21"/>
        <v>12.549015117686318</v>
      </c>
      <c r="AB107" s="69">
        <f t="shared" si="22"/>
        <v>17.982295610733342</v>
      </c>
      <c r="AC107" s="17"/>
      <c r="AD107" s="69">
        <f t="shared" si="10"/>
        <v>12.349679989642926</v>
      </c>
      <c r="AE107" s="98"/>
      <c r="AF107" s="69">
        <f t="shared" si="23"/>
        <v>28.997114934765612</v>
      </c>
      <c r="AH107" s="69">
        <f t="shared" si="24"/>
        <v>10.866560986094044</v>
      </c>
      <c r="AJ107" s="103">
        <f t="shared" si="11"/>
        <v>101.44120740754887</v>
      </c>
      <c r="AK107" s="103">
        <f t="shared" si="25"/>
        <v>258.55879259245114</v>
      </c>
      <c r="AM107" s="108">
        <f t="shared" si="26"/>
        <v>35.090577632929993</v>
      </c>
      <c r="AN107" s="103">
        <f t="shared" si="27"/>
        <v>35.090577632929993</v>
      </c>
      <c r="AP107" s="73">
        <f t="shared" si="28"/>
        <v>35.090577632929993</v>
      </c>
    </row>
    <row r="108" spans="2:42" x14ac:dyDescent="0.25">
      <c r="B108" s="52">
        <f t="shared" si="12"/>
        <v>44625</v>
      </c>
      <c r="C108" s="64">
        <f t="shared" si="13"/>
        <v>0</v>
      </c>
      <c r="D108" s="17">
        <v>63.5</v>
      </c>
      <c r="E108" s="65">
        <f t="shared" si="14"/>
        <v>-6.2513808786231762</v>
      </c>
      <c r="F108" s="17"/>
      <c r="G108" s="56">
        <f t="shared" si="15"/>
        <v>10.939811683334085</v>
      </c>
      <c r="H108" s="56">
        <f t="shared" si="16"/>
        <v>10.939811683334085</v>
      </c>
      <c r="I108" s="56">
        <f t="shared" si="17"/>
        <v>10.939811683334085</v>
      </c>
      <c r="J108" s="65">
        <f t="shared" si="0"/>
        <v>10.939811683334085</v>
      </c>
      <c r="K108" s="58">
        <f t="shared" si="1"/>
        <v>-0.1943374085547972</v>
      </c>
      <c r="L108" s="17"/>
      <c r="M108" s="58">
        <f t="shared" si="18"/>
        <v>29.381952454710159</v>
      </c>
      <c r="N108" s="66">
        <f t="shared" si="2"/>
        <v>44625</v>
      </c>
      <c r="O108" s="58">
        <f t="shared" si="19"/>
        <v>6.7244315668877555</v>
      </c>
      <c r="P108" s="58">
        <f t="shared" si="3"/>
        <v>12.194337408554798</v>
      </c>
      <c r="Q108" s="58">
        <f t="shared" si="20"/>
        <v>17.66424325022184</v>
      </c>
      <c r="R108" s="52"/>
      <c r="S108" s="67">
        <f t="shared" si="4"/>
        <v>0.29481427824995277</v>
      </c>
      <c r="T108" s="67">
        <f t="shared" si="5"/>
        <v>0.5227270216527462</v>
      </c>
      <c r="U108" s="67">
        <f t="shared" si="6"/>
        <v>0.75063976505553964</v>
      </c>
      <c r="V108" s="67"/>
      <c r="W108" s="71">
        <f t="shared" si="7"/>
        <v>0.51456999956845528</v>
      </c>
      <c r="X108" s="17"/>
      <c r="Y108" s="68">
        <f t="shared" si="8"/>
        <v>44625</v>
      </c>
      <c r="Z108" s="69">
        <f t="shared" si="9"/>
        <v>7.0755426779988664</v>
      </c>
      <c r="AA108" s="69">
        <f t="shared" si="21"/>
        <v>12.545448519665909</v>
      </c>
      <c r="AB108" s="69">
        <f t="shared" si="22"/>
        <v>18.015354361332953</v>
      </c>
      <c r="AC108" s="17"/>
      <c r="AD108" s="69">
        <f t="shared" si="10"/>
        <v>12.349679989642926</v>
      </c>
      <c r="AE108" s="98"/>
      <c r="AF108" s="69">
        <f t="shared" si="23"/>
        <v>29.381952454710159</v>
      </c>
      <c r="AH108" s="69">
        <f t="shared" si="24"/>
        <v>10.939811683334087</v>
      </c>
      <c r="AJ108" s="103">
        <f t="shared" si="11"/>
        <v>100.77229274368172</v>
      </c>
      <c r="AK108" s="103">
        <f t="shared" si="25"/>
        <v>259.2277072563183</v>
      </c>
      <c r="AM108" s="108">
        <f t="shared" si="26"/>
        <v>35.152372141703758</v>
      </c>
      <c r="AN108" s="103">
        <f t="shared" si="27"/>
        <v>35.152372141703758</v>
      </c>
      <c r="AP108" s="73">
        <f t="shared" si="28"/>
        <v>35.152372141703758</v>
      </c>
    </row>
    <row r="109" spans="2:42" x14ac:dyDescent="0.25">
      <c r="B109" s="52">
        <f t="shared" si="12"/>
        <v>44626</v>
      </c>
      <c r="C109" s="64">
        <f t="shared" si="13"/>
        <v>0</v>
      </c>
      <c r="D109" s="17">
        <v>64.5</v>
      </c>
      <c r="E109" s="65">
        <f t="shared" ref="E109:E172" si="29">DEGREES(ASIN(SIN(RADIANS(-23.44))*COS(RADIANS(360/365.24*(D109+10)+360/PI()*0.0167*SIN(RADIANS(360/365.24*(D109-2)))))))</f>
        <v>-5.8650987077188619</v>
      </c>
      <c r="F109" s="17"/>
      <c r="G109" s="56">
        <f t="shared" ref="G109:G172" si="30">2*(DEGREES(ACOS(SIN(RADIANS(-0.83))-(SIN(RADIANS($C$14))*SIN(RADIANS(E109))/(COS(RADIANS($C$14))*COS(RADIANS(E109)))))))/15</f>
        <v>11.013130741869693</v>
      </c>
      <c r="H109" s="56">
        <f t="shared" si="16"/>
        <v>11.013130741869693</v>
      </c>
      <c r="I109" s="56">
        <f t="shared" si="17"/>
        <v>11.013130741869693</v>
      </c>
      <c r="J109" s="65">
        <f t="shared" ref="J109:J172" si="31">IF($C$14&gt;0,H109,I109)</f>
        <v>11.013130741869693</v>
      </c>
      <c r="K109" s="58">
        <f t="shared" ref="K109:K172" si="32">-0.171*SIN(0.0337*D109+0.465)-0.1299*SIN(0.01787*D109-0.168)</f>
        <v>-0.1906373925992435</v>
      </c>
      <c r="L109" s="17"/>
      <c r="M109" s="58">
        <f t="shared" ref="M109:M172" si="33">IF($C$14&gt;0,90-($C$14-E109),90-(-$C$14+E109))</f>
        <v>29.768234625614468</v>
      </c>
      <c r="N109" s="66">
        <f t="shared" ref="N109:N172" si="34">B109</f>
        <v>44626</v>
      </c>
      <c r="O109" s="58">
        <f t="shared" si="19"/>
        <v>6.6840720216643961</v>
      </c>
      <c r="P109" s="58">
        <f t="shared" ref="P109:P172" si="35">12-K109</f>
        <v>12.190637392599243</v>
      </c>
      <c r="Q109" s="58">
        <f t="shared" si="20"/>
        <v>17.69720276353409</v>
      </c>
      <c r="R109" s="52"/>
      <c r="S109" s="67">
        <f t="shared" ref="S109:S172" si="36">O109/24+$V$16/24</f>
        <v>0.29313263053231275</v>
      </c>
      <c r="T109" s="67">
        <f t="shared" ref="T109:T172" si="37">P109/24+$V$16/24</f>
        <v>0.52257285432126477</v>
      </c>
      <c r="U109" s="67">
        <f t="shared" ref="U109:U172" si="38">Q109/24+$V$16/24</f>
        <v>0.75201307811021678</v>
      </c>
      <c r="V109" s="67"/>
      <c r="W109" s="71">
        <f t="shared" ref="W109:W172" si="39">AD109/24</f>
        <v>0.51456999956845528</v>
      </c>
      <c r="X109" s="17"/>
      <c r="Y109" s="68">
        <f t="shared" ref="Y109:Y172" si="40">B109</f>
        <v>44626</v>
      </c>
      <c r="Z109" s="69">
        <f t="shared" ref="Z109:Z172" si="41">S109*24</f>
        <v>7.0351831327755061</v>
      </c>
      <c r="AA109" s="69">
        <f t="shared" ref="AA109:AA172" si="42">T109*24</f>
        <v>12.541748503710355</v>
      </c>
      <c r="AB109" s="69">
        <f t="shared" ref="AB109:AB172" si="43">U109*24</f>
        <v>18.048313874645203</v>
      </c>
      <c r="AC109" s="17"/>
      <c r="AD109" s="69">
        <f t="shared" ref="AD109:AD172" si="44">AVERAGE($AA$45:$AA$409)</f>
        <v>12.349679989642926</v>
      </c>
      <c r="AE109" s="98"/>
      <c r="AF109" s="69">
        <f t="shared" si="23"/>
        <v>29.768234625614468</v>
      </c>
      <c r="AH109" s="69">
        <f t="shared" si="24"/>
        <v>11.013130741869697</v>
      </c>
      <c r="AJ109" s="103">
        <f t="shared" ref="AJ109:AJ172" si="45">ACOS(SIN(RADIANS(E109))/COS(RADIANS($K$5)))*180/PI()</f>
        <v>100.1018644088476</v>
      </c>
      <c r="AK109" s="103">
        <f t="shared" si="25"/>
        <v>259.89813559115237</v>
      </c>
      <c r="AM109" s="108">
        <f t="shared" si="26"/>
        <v>35.210529157411514</v>
      </c>
      <c r="AN109" s="103">
        <f t="shared" si="27"/>
        <v>35.210529157411514</v>
      </c>
      <c r="AP109" s="73">
        <f t="shared" si="28"/>
        <v>35.210529157411514</v>
      </c>
    </row>
    <row r="110" spans="2:42" x14ac:dyDescent="0.25">
      <c r="B110" s="52">
        <f t="shared" ref="B110:B173" si="46">B109+1</f>
        <v>44627</v>
      </c>
      <c r="C110" s="64">
        <f t="shared" ref="C110:C173" si="47">IF($P$5=B110,0.5,0)</f>
        <v>0</v>
      </c>
      <c r="D110" s="17">
        <v>65.5</v>
      </c>
      <c r="E110" s="65">
        <f t="shared" si="29"/>
        <v>-5.4774799242409173</v>
      </c>
      <c r="F110" s="17"/>
      <c r="G110" s="56">
        <f t="shared" si="30"/>
        <v>11.08650991410097</v>
      </c>
      <c r="H110" s="56">
        <f t="shared" ref="H110:H173" si="48">IF(E110&lt;0,IFERROR(G110,0),IFERROR(G110,24))</f>
        <v>11.08650991410097</v>
      </c>
      <c r="I110" s="56">
        <f t="shared" ref="I110:I173" si="49">IF(E110&lt;0,IFERROR(G110,24),IFERROR(G110,0))</f>
        <v>11.08650991410097</v>
      </c>
      <c r="J110" s="65">
        <f t="shared" si="31"/>
        <v>11.08650991410097</v>
      </c>
      <c r="K110" s="58">
        <f t="shared" si="32"/>
        <v>-0.18680922259189403</v>
      </c>
      <c r="L110" s="17"/>
      <c r="M110" s="58">
        <f t="shared" si="33"/>
        <v>30.155853409092416</v>
      </c>
      <c r="N110" s="66">
        <f t="shared" si="34"/>
        <v>44627</v>
      </c>
      <c r="O110" s="58">
        <f t="shared" ref="O110:O173" si="50">P110-J110/2</f>
        <v>6.6435542655414084</v>
      </c>
      <c r="P110" s="58">
        <f t="shared" si="35"/>
        <v>12.186809222591894</v>
      </c>
      <c r="Q110" s="58">
        <f t="shared" ref="Q110:Q173" si="51">P110+J110/2</f>
        <v>17.73006417964238</v>
      </c>
      <c r="R110" s="52"/>
      <c r="S110" s="67">
        <f t="shared" si="36"/>
        <v>0.29144439069385497</v>
      </c>
      <c r="T110" s="67">
        <f t="shared" si="37"/>
        <v>0.52241334723762523</v>
      </c>
      <c r="U110" s="67">
        <f t="shared" si="38"/>
        <v>0.75338230378139548</v>
      </c>
      <c r="V110" s="67"/>
      <c r="W110" s="71">
        <f t="shared" si="39"/>
        <v>0.51456999956845528</v>
      </c>
      <c r="X110" s="17"/>
      <c r="Y110" s="68">
        <f t="shared" si="40"/>
        <v>44627</v>
      </c>
      <c r="Z110" s="69">
        <f t="shared" si="41"/>
        <v>6.9946653766525193</v>
      </c>
      <c r="AA110" s="69">
        <f t="shared" si="42"/>
        <v>12.537920333703006</v>
      </c>
      <c r="AB110" s="69">
        <f t="shared" si="43"/>
        <v>18.081175290753492</v>
      </c>
      <c r="AC110" s="17"/>
      <c r="AD110" s="69">
        <f t="shared" si="44"/>
        <v>12.349679989642926</v>
      </c>
      <c r="AE110" s="98"/>
      <c r="AF110" s="69">
        <f t="shared" ref="AF110:AF173" si="52">M110</f>
        <v>30.155853409092416</v>
      </c>
      <c r="AH110" s="69">
        <f t="shared" ref="AH110:AH173" si="53">AB110-Z110</f>
        <v>11.086509914100972</v>
      </c>
      <c r="AJ110" s="103">
        <f t="shared" si="45"/>
        <v>99.430052788935669</v>
      </c>
      <c r="AK110" s="103">
        <f t="shared" ref="AK110:AK173" si="54">360-AJ110</f>
        <v>260.56994721106435</v>
      </c>
      <c r="AM110" s="108">
        <f t="shared" ref="AM110:AM173" si="55">ATAN(SIN(RADIANS(AJ110))/TAN(RADIANS($K$5)))*180/PI()</f>
        <v>35.265020839949372</v>
      </c>
      <c r="AN110" s="103">
        <f t="shared" ref="AN110:AN173" si="56">IF(AM110&lt;0,AM110*-1,AM110)</f>
        <v>35.265020839949372</v>
      </c>
      <c r="AP110" s="73">
        <f t="shared" ref="AP110:AP173" si="57">IFERROR(AN110,"XXX")</f>
        <v>35.265020839949372</v>
      </c>
    </row>
    <row r="111" spans="2:42" x14ac:dyDescent="0.25">
      <c r="B111" s="52">
        <f t="shared" si="46"/>
        <v>44628</v>
      </c>
      <c r="C111" s="64">
        <f t="shared" si="47"/>
        <v>0</v>
      </c>
      <c r="D111" s="17">
        <v>66.5</v>
      </c>
      <c r="E111" s="65">
        <f t="shared" si="29"/>
        <v>-5.088632070375235</v>
      </c>
      <c r="F111" s="17"/>
      <c r="G111" s="56">
        <f t="shared" si="30"/>
        <v>11.159941343307263</v>
      </c>
      <c r="H111" s="56">
        <f t="shared" si="48"/>
        <v>11.159941343307263</v>
      </c>
      <c r="I111" s="56">
        <f t="shared" si="49"/>
        <v>11.159941343307263</v>
      </c>
      <c r="J111" s="65">
        <f t="shared" si="31"/>
        <v>11.159941343307263</v>
      </c>
      <c r="K111" s="58">
        <f t="shared" si="32"/>
        <v>-0.18285827973918056</v>
      </c>
      <c r="L111" s="17"/>
      <c r="M111" s="58">
        <f t="shared" si="33"/>
        <v>30.5447012629581</v>
      </c>
      <c r="N111" s="66">
        <f t="shared" si="34"/>
        <v>44628</v>
      </c>
      <c r="O111" s="58">
        <f t="shared" si="50"/>
        <v>6.602887608085549</v>
      </c>
      <c r="P111" s="58">
        <f t="shared" si="35"/>
        <v>12.182858279739181</v>
      </c>
      <c r="Q111" s="58">
        <f t="shared" si="51"/>
        <v>17.762828951392812</v>
      </c>
      <c r="R111" s="52"/>
      <c r="S111" s="67">
        <f t="shared" si="36"/>
        <v>0.2897499466331942</v>
      </c>
      <c r="T111" s="67">
        <f t="shared" si="37"/>
        <v>0.52224872461876215</v>
      </c>
      <c r="U111" s="67">
        <f t="shared" si="38"/>
        <v>0.75474750260433021</v>
      </c>
      <c r="V111" s="67"/>
      <c r="W111" s="71">
        <f t="shared" si="39"/>
        <v>0.51456999956845528</v>
      </c>
      <c r="X111" s="17"/>
      <c r="Y111" s="68">
        <f t="shared" si="40"/>
        <v>44628</v>
      </c>
      <c r="Z111" s="69">
        <f t="shared" si="41"/>
        <v>6.9539987191966608</v>
      </c>
      <c r="AA111" s="69">
        <f t="shared" si="42"/>
        <v>12.533969390850292</v>
      </c>
      <c r="AB111" s="69">
        <f t="shared" si="43"/>
        <v>18.113940062503925</v>
      </c>
      <c r="AC111" s="17"/>
      <c r="AD111" s="69">
        <f t="shared" si="44"/>
        <v>12.349679989642926</v>
      </c>
      <c r="AE111" s="98"/>
      <c r="AF111" s="69">
        <f t="shared" si="52"/>
        <v>30.5447012629581</v>
      </c>
      <c r="AH111" s="69">
        <f t="shared" si="53"/>
        <v>11.159941343307263</v>
      </c>
      <c r="AJ111" s="103">
        <f t="shared" si="45"/>
        <v>98.75698617406546</v>
      </c>
      <c r="AK111" s="103">
        <f t="shared" si="54"/>
        <v>261.24301382593455</v>
      </c>
      <c r="AM111" s="108">
        <f t="shared" si="55"/>
        <v>35.315822004505485</v>
      </c>
      <c r="AN111" s="103">
        <f t="shared" si="56"/>
        <v>35.315822004505485</v>
      </c>
      <c r="AP111" s="73">
        <f t="shared" si="57"/>
        <v>35.315822004505485</v>
      </c>
    </row>
    <row r="112" spans="2:42" x14ac:dyDescent="0.25">
      <c r="B112" s="52">
        <f t="shared" si="46"/>
        <v>44629</v>
      </c>
      <c r="C112" s="64">
        <f t="shared" si="47"/>
        <v>0</v>
      </c>
      <c r="D112" s="17">
        <v>67.5</v>
      </c>
      <c r="E112" s="65">
        <f t="shared" si="29"/>
        <v>-4.6986621925255267</v>
      </c>
      <c r="F112" s="17"/>
      <c r="G112" s="56">
        <f t="shared" si="30"/>
        <v>11.233417537274294</v>
      </c>
      <c r="H112" s="56">
        <f t="shared" si="48"/>
        <v>11.233417537274294</v>
      </c>
      <c r="I112" s="56">
        <f t="shared" si="49"/>
        <v>11.233417537274294</v>
      </c>
      <c r="J112" s="65">
        <f t="shared" si="31"/>
        <v>11.233417537274294</v>
      </c>
      <c r="K112" s="58">
        <f t="shared" si="32"/>
        <v>-0.17879005612962737</v>
      </c>
      <c r="L112" s="17"/>
      <c r="M112" s="58">
        <f t="shared" si="33"/>
        <v>30.934671140807808</v>
      </c>
      <c r="N112" s="66">
        <f t="shared" si="34"/>
        <v>44629</v>
      </c>
      <c r="O112" s="58">
        <f t="shared" si="50"/>
        <v>6.5620812874924797</v>
      </c>
      <c r="P112" s="58">
        <f t="shared" si="35"/>
        <v>12.178790056129627</v>
      </c>
      <c r="Q112" s="58">
        <f t="shared" si="51"/>
        <v>17.795498824766774</v>
      </c>
      <c r="R112" s="52"/>
      <c r="S112" s="67">
        <f t="shared" si="36"/>
        <v>0.28804968327514957</v>
      </c>
      <c r="T112" s="67">
        <f t="shared" si="37"/>
        <v>0.52207921530169743</v>
      </c>
      <c r="U112" s="67">
        <f t="shared" si="38"/>
        <v>0.75610874732824529</v>
      </c>
      <c r="V112" s="67"/>
      <c r="W112" s="71">
        <f t="shared" si="39"/>
        <v>0.51456999956845528</v>
      </c>
      <c r="X112" s="17"/>
      <c r="Y112" s="68">
        <f t="shared" si="40"/>
        <v>44629</v>
      </c>
      <c r="Z112" s="69">
        <f t="shared" si="41"/>
        <v>6.9131923986035897</v>
      </c>
      <c r="AA112" s="69">
        <f t="shared" si="42"/>
        <v>12.529901167240737</v>
      </c>
      <c r="AB112" s="69">
        <f t="shared" si="43"/>
        <v>18.146609935877887</v>
      </c>
      <c r="AC112" s="17"/>
      <c r="AD112" s="69">
        <f t="shared" si="44"/>
        <v>12.349679989642926</v>
      </c>
      <c r="AE112" s="98"/>
      <c r="AF112" s="69">
        <f t="shared" si="52"/>
        <v>30.934671140807808</v>
      </c>
      <c r="AH112" s="69">
        <f t="shared" si="53"/>
        <v>11.233417537274297</v>
      </c>
      <c r="AJ112" s="103">
        <f t="shared" si="45"/>
        <v>98.082790875149442</v>
      </c>
      <c r="AK112" s="103">
        <f t="shared" si="54"/>
        <v>261.91720912485056</v>
      </c>
      <c r="AM112" s="108">
        <f t="shared" si="55"/>
        <v>35.362910039216352</v>
      </c>
      <c r="AN112" s="103">
        <f t="shared" si="56"/>
        <v>35.362910039216352</v>
      </c>
      <c r="AP112" s="73">
        <f t="shared" si="57"/>
        <v>35.362910039216352</v>
      </c>
    </row>
    <row r="113" spans="2:42" x14ac:dyDescent="0.25">
      <c r="B113" s="52">
        <f t="shared" si="46"/>
        <v>44630</v>
      </c>
      <c r="C113" s="64">
        <f t="shared" si="47"/>
        <v>0</v>
      </c>
      <c r="D113" s="17">
        <v>68.5</v>
      </c>
      <c r="E113" s="65">
        <f t="shared" si="29"/>
        <v>-4.307676842980765</v>
      </c>
      <c r="F113" s="17"/>
      <c r="G113" s="56">
        <f t="shared" si="30"/>
        <v>11.306931342276249</v>
      </c>
      <c r="H113" s="56">
        <f t="shared" si="48"/>
        <v>11.306931342276249</v>
      </c>
      <c r="I113" s="56">
        <f t="shared" si="49"/>
        <v>11.306931342276249</v>
      </c>
      <c r="J113" s="65">
        <f t="shared" si="31"/>
        <v>11.306931342276249</v>
      </c>
      <c r="K113" s="58">
        <f t="shared" si="32"/>
        <v>-0.17461014817605749</v>
      </c>
      <c r="L113" s="17"/>
      <c r="M113" s="58">
        <f t="shared" si="33"/>
        <v>31.325656490352571</v>
      </c>
      <c r="N113" s="66">
        <f t="shared" si="34"/>
        <v>44630</v>
      </c>
      <c r="O113" s="58">
        <f t="shared" si="50"/>
        <v>6.5211444770379332</v>
      </c>
      <c r="P113" s="58">
        <f t="shared" si="35"/>
        <v>12.174610148176058</v>
      </c>
      <c r="Q113" s="58">
        <f t="shared" si="51"/>
        <v>17.828075819314183</v>
      </c>
      <c r="R113" s="52"/>
      <c r="S113" s="67">
        <f t="shared" si="36"/>
        <v>0.28634398283954354</v>
      </c>
      <c r="T113" s="67">
        <f t="shared" si="37"/>
        <v>0.52190505247029872</v>
      </c>
      <c r="U113" s="67">
        <f t="shared" si="38"/>
        <v>0.75746612210105391</v>
      </c>
      <c r="V113" s="67"/>
      <c r="W113" s="71">
        <f t="shared" si="39"/>
        <v>0.51456999956845528</v>
      </c>
      <c r="X113" s="17"/>
      <c r="Y113" s="68">
        <f t="shared" si="40"/>
        <v>44630</v>
      </c>
      <c r="Z113" s="69">
        <f t="shared" si="41"/>
        <v>6.872255588149045</v>
      </c>
      <c r="AA113" s="69">
        <f t="shared" si="42"/>
        <v>12.52572125928717</v>
      </c>
      <c r="AB113" s="69">
        <f t="shared" si="43"/>
        <v>18.179186930425296</v>
      </c>
      <c r="AC113" s="17"/>
      <c r="AD113" s="69">
        <f t="shared" si="44"/>
        <v>12.349679989642926</v>
      </c>
      <c r="AE113" s="98"/>
      <c r="AF113" s="69">
        <f t="shared" si="52"/>
        <v>31.325656490352571</v>
      </c>
      <c r="AH113" s="69">
        <f t="shared" si="53"/>
        <v>11.306931342276251</v>
      </c>
      <c r="AJ113" s="103">
        <f t="shared" si="45"/>
        <v>97.407591339208594</v>
      </c>
      <c r="AK113" s="103">
        <f t="shared" si="54"/>
        <v>262.59240866079142</v>
      </c>
      <c r="AM113" s="108">
        <f t="shared" si="55"/>
        <v>35.406264827449839</v>
      </c>
      <c r="AN113" s="103">
        <f t="shared" si="56"/>
        <v>35.406264827449839</v>
      </c>
      <c r="AP113" s="73">
        <f t="shared" si="57"/>
        <v>35.406264827449839</v>
      </c>
    </row>
    <row r="114" spans="2:42" x14ac:dyDescent="0.25">
      <c r="B114" s="52">
        <f t="shared" si="46"/>
        <v>44631</v>
      </c>
      <c r="C114" s="64">
        <f t="shared" si="47"/>
        <v>0</v>
      </c>
      <c r="D114" s="17">
        <v>69.5</v>
      </c>
      <c r="E114" s="65">
        <f t="shared" si="29"/>
        <v>-3.9157820827453547</v>
      </c>
      <c r="F114" s="17"/>
      <c r="G114" s="56">
        <f t="shared" si="30"/>
        <v>11.380475917410536</v>
      </c>
      <c r="H114" s="56">
        <f t="shared" si="48"/>
        <v>11.380475917410536</v>
      </c>
      <c r="I114" s="56">
        <f t="shared" si="49"/>
        <v>11.380475917410536</v>
      </c>
      <c r="J114" s="65">
        <f t="shared" si="31"/>
        <v>11.380475917410536</v>
      </c>
      <c r="K114" s="58">
        <f t="shared" si="32"/>
        <v>-0.17032424994854511</v>
      </c>
      <c r="L114" s="17"/>
      <c r="M114" s="58">
        <f t="shared" si="33"/>
        <v>31.717551250587981</v>
      </c>
      <c r="N114" s="66">
        <f t="shared" si="34"/>
        <v>44631</v>
      </c>
      <c r="O114" s="58">
        <f t="shared" si="50"/>
        <v>6.4800862912432766</v>
      </c>
      <c r="P114" s="58">
        <f t="shared" si="35"/>
        <v>12.170324249948544</v>
      </c>
      <c r="Q114" s="58">
        <f t="shared" si="51"/>
        <v>17.860562208653811</v>
      </c>
      <c r="R114" s="52"/>
      <c r="S114" s="67">
        <f t="shared" si="36"/>
        <v>0.28463322509809952</v>
      </c>
      <c r="T114" s="67">
        <f t="shared" si="37"/>
        <v>0.52172647337748568</v>
      </c>
      <c r="U114" s="67">
        <f t="shared" si="38"/>
        <v>0.75881972165687173</v>
      </c>
      <c r="V114" s="67"/>
      <c r="W114" s="71">
        <f t="shared" si="39"/>
        <v>0.51456999956845528</v>
      </c>
      <c r="X114" s="17"/>
      <c r="Y114" s="68">
        <f t="shared" si="40"/>
        <v>44631</v>
      </c>
      <c r="Z114" s="69">
        <f t="shared" si="41"/>
        <v>6.8311974023543884</v>
      </c>
      <c r="AA114" s="69">
        <f t="shared" si="42"/>
        <v>12.521435361059655</v>
      </c>
      <c r="AB114" s="69">
        <f t="shared" si="43"/>
        <v>18.21167331976492</v>
      </c>
      <c r="AC114" s="17"/>
      <c r="AD114" s="69">
        <f t="shared" si="44"/>
        <v>12.349679989642926</v>
      </c>
      <c r="AE114" s="98"/>
      <c r="AF114" s="69">
        <f t="shared" si="52"/>
        <v>31.717551250587981</v>
      </c>
      <c r="AH114" s="69">
        <f t="shared" si="53"/>
        <v>11.380475917410532</v>
      </c>
      <c r="AJ114" s="103">
        <f t="shared" si="45"/>
        <v>96.731510263440981</v>
      </c>
      <c r="AK114" s="103">
        <f t="shared" si="54"/>
        <v>263.26848973655899</v>
      </c>
      <c r="AM114" s="108">
        <f t="shared" si="55"/>
        <v>35.445868674781352</v>
      </c>
      <c r="AN114" s="103">
        <f t="shared" si="56"/>
        <v>35.445868674781352</v>
      </c>
      <c r="AP114" s="73">
        <f t="shared" si="57"/>
        <v>35.445868674781352</v>
      </c>
    </row>
    <row r="115" spans="2:42" x14ac:dyDescent="0.25">
      <c r="B115" s="52">
        <f t="shared" si="46"/>
        <v>44632</v>
      </c>
      <c r="C115" s="64">
        <f t="shared" si="47"/>
        <v>0</v>
      </c>
      <c r="D115" s="17">
        <v>70.5</v>
      </c>
      <c r="E115" s="65">
        <f t="shared" si="29"/>
        <v>-3.5230834854465596</v>
      </c>
      <c r="F115" s="17"/>
      <c r="G115" s="56">
        <f t="shared" si="30"/>
        <v>11.454044709279838</v>
      </c>
      <c r="H115" s="56">
        <f t="shared" si="48"/>
        <v>11.454044709279838</v>
      </c>
      <c r="I115" s="56">
        <f t="shared" si="49"/>
        <v>11.454044709279838</v>
      </c>
      <c r="J115" s="65">
        <f t="shared" si="31"/>
        <v>11.454044709279838</v>
      </c>
      <c r="K115" s="58">
        <f t="shared" si="32"/>
        <v>-0.16593814640578475</v>
      </c>
      <c r="L115" s="17"/>
      <c r="M115" s="58">
        <f t="shared" si="33"/>
        <v>32.11024984788677</v>
      </c>
      <c r="N115" s="66">
        <f t="shared" si="34"/>
        <v>44632</v>
      </c>
      <c r="O115" s="58">
        <f t="shared" si="50"/>
        <v>6.438915791765865</v>
      </c>
      <c r="P115" s="58">
        <f t="shared" si="35"/>
        <v>12.165938146405784</v>
      </c>
      <c r="Q115" s="58">
        <f t="shared" si="51"/>
        <v>17.892960501045703</v>
      </c>
      <c r="R115" s="52"/>
      <c r="S115" s="67">
        <f t="shared" si="36"/>
        <v>0.28291778761987396</v>
      </c>
      <c r="T115" s="67">
        <f t="shared" si="37"/>
        <v>0.52154371906320396</v>
      </c>
      <c r="U115" s="67">
        <f t="shared" si="38"/>
        <v>0.76016965050653396</v>
      </c>
      <c r="V115" s="67"/>
      <c r="W115" s="71">
        <f t="shared" si="39"/>
        <v>0.51456999956845528</v>
      </c>
      <c r="X115" s="17"/>
      <c r="Y115" s="68">
        <f t="shared" si="40"/>
        <v>44632</v>
      </c>
      <c r="Z115" s="69">
        <f t="shared" si="41"/>
        <v>6.7900269028769751</v>
      </c>
      <c r="AA115" s="69">
        <f t="shared" si="42"/>
        <v>12.517049257516895</v>
      </c>
      <c r="AB115" s="69">
        <f t="shared" si="43"/>
        <v>18.244071612156816</v>
      </c>
      <c r="AC115" s="17"/>
      <c r="AD115" s="69">
        <f t="shared" si="44"/>
        <v>12.349679989642926</v>
      </c>
      <c r="AE115" s="98"/>
      <c r="AF115" s="69">
        <f t="shared" si="52"/>
        <v>32.11024984788677</v>
      </c>
      <c r="AH115" s="69">
        <f t="shared" si="53"/>
        <v>11.454044709279842</v>
      </c>
      <c r="AJ115" s="103">
        <f t="shared" si="45"/>
        <v>96.054668708055416</v>
      </c>
      <c r="AK115" s="103">
        <f t="shared" si="54"/>
        <v>263.94533129194457</v>
      </c>
      <c r="AM115" s="108">
        <f t="shared" si="55"/>
        <v>35.481706240715248</v>
      </c>
      <c r="AN115" s="103">
        <f t="shared" si="56"/>
        <v>35.481706240715248</v>
      </c>
      <c r="AP115" s="73">
        <f t="shared" si="57"/>
        <v>35.481706240715248</v>
      </c>
    </row>
    <row r="116" spans="2:42" x14ac:dyDescent="0.25">
      <c r="B116" s="52">
        <f t="shared" si="46"/>
        <v>44633</v>
      </c>
      <c r="C116" s="64">
        <f t="shared" si="47"/>
        <v>0</v>
      </c>
      <c r="D116" s="17">
        <v>71.5</v>
      </c>
      <c r="E116" s="65">
        <f t="shared" si="29"/>
        <v>-3.1296861422352702</v>
      </c>
      <c r="F116" s="17"/>
      <c r="G116" s="56">
        <f t="shared" si="30"/>
        <v>11.527631427013596</v>
      </c>
      <c r="H116" s="56">
        <f t="shared" si="48"/>
        <v>11.527631427013596</v>
      </c>
      <c r="I116" s="56">
        <f t="shared" si="49"/>
        <v>11.527631427013596</v>
      </c>
      <c r="J116" s="65">
        <f t="shared" si="31"/>
        <v>11.527631427013596</v>
      </c>
      <c r="K116" s="58">
        <f t="shared" si="32"/>
        <v>-0.16145770653266003</v>
      </c>
      <c r="L116" s="17"/>
      <c r="M116" s="58">
        <f t="shared" si="33"/>
        <v>32.503647191098061</v>
      </c>
      <c r="N116" s="66">
        <f t="shared" si="34"/>
        <v>44633</v>
      </c>
      <c r="O116" s="58">
        <f t="shared" si="50"/>
        <v>6.3976419930258626</v>
      </c>
      <c r="P116" s="58">
        <f t="shared" si="35"/>
        <v>12.16145770653266</v>
      </c>
      <c r="Q116" s="58">
        <f t="shared" si="51"/>
        <v>17.92527342003946</v>
      </c>
      <c r="R116" s="52"/>
      <c r="S116" s="67">
        <f t="shared" si="36"/>
        <v>0.28119804600570719</v>
      </c>
      <c r="T116" s="67">
        <f t="shared" si="37"/>
        <v>0.52135703406849054</v>
      </c>
      <c r="U116" s="67">
        <f t="shared" si="38"/>
        <v>0.76151602213127378</v>
      </c>
      <c r="V116" s="67"/>
      <c r="W116" s="71">
        <f t="shared" si="39"/>
        <v>0.51456999956845528</v>
      </c>
      <c r="X116" s="17"/>
      <c r="Y116" s="68">
        <f t="shared" si="40"/>
        <v>44633</v>
      </c>
      <c r="Z116" s="69">
        <f t="shared" si="41"/>
        <v>6.7487531041369726</v>
      </c>
      <c r="AA116" s="69">
        <f t="shared" si="42"/>
        <v>12.512568817643773</v>
      </c>
      <c r="AB116" s="69">
        <f t="shared" si="43"/>
        <v>18.276384531150569</v>
      </c>
      <c r="AC116" s="17"/>
      <c r="AD116" s="69">
        <f t="shared" si="44"/>
        <v>12.349679989642926</v>
      </c>
      <c r="AE116" s="98"/>
      <c r="AF116" s="69">
        <f t="shared" si="52"/>
        <v>32.503647191098061</v>
      </c>
      <c r="AH116" s="69">
        <f t="shared" si="53"/>
        <v>11.527631427013596</v>
      </c>
      <c r="AJ116" s="103">
        <f t="shared" si="45"/>
        <v>95.37718620789407</v>
      </c>
      <c r="AK116" s="103">
        <f t="shared" si="54"/>
        <v>264.62281379210594</v>
      </c>
      <c r="AM116" s="108">
        <f t="shared" si="55"/>
        <v>35.513764475189866</v>
      </c>
      <c r="AN116" s="103">
        <f t="shared" si="56"/>
        <v>35.513764475189866</v>
      </c>
      <c r="AP116" s="73">
        <f t="shared" si="57"/>
        <v>35.513764475189866</v>
      </c>
    </row>
    <row r="117" spans="2:42" x14ac:dyDescent="0.25">
      <c r="B117" s="52">
        <f t="shared" si="46"/>
        <v>44634</v>
      </c>
      <c r="C117" s="64">
        <f t="shared" si="47"/>
        <v>0</v>
      </c>
      <c r="D117" s="17">
        <v>72.5</v>
      </c>
      <c r="E117" s="65">
        <f t="shared" si="29"/>
        <v>-2.7356946675975036</v>
      </c>
      <c r="F117" s="17"/>
      <c r="G117" s="56">
        <f t="shared" si="30"/>
        <v>11.601230017618475</v>
      </c>
      <c r="H117" s="56">
        <f t="shared" si="48"/>
        <v>11.601230017618475</v>
      </c>
      <c r="I117" s="56">
        <f t="shared" si="49"/>
        <v>11.601230017618475</v>
      </c>
      <c r="J117" s="65">
        <f t="shared" si="31"/>
        <v>11.601230017618475</v>
      </c>
      <c r="K117" s="58">
        <f t="shared" si="32"/>
        <v>-0.15688887639189875</v>
      </c>
      <c r="L117" s="17"/>
      <c r="M117" s="58">
        <f t="shared" si="33"/>
        <v>32.897638665735826</v>
      </c>
      <c r="N117" s="66">
        <f t="shared" si="34"/>
        <v>44634</v>
      </c>
      <c r="O117" s="58">
        <f t="shared" si="50"/>
        <v>6.3562738675826607</v>
      </c>
      <c r="P117" s="58">
        <f t="shared" si="35"/>
        <v>12.156888876391898</v>
      </c>
      <c r="Q117" s="58">
        <f t="shared" si="51"/>
        <v>17.957503885201135</v>
      </c>
      <c r="R117" s="52"/>
      <c r="S117" s="67">
        <f t="shared" si="36"/>
        <v>0.27947437411224052</v>
      </c>
      <c r="T117" s="67">
        <f t="shared" si="37"/>
        <v>0.52116666614595875</v>
      </c>
      <c r="U117" s="67">
        <f t="shared" si="38"/>
        <v>0.76285895817967697</v>
      </c>
      <c r="V117" s="67"/>
      <c r="W117" s="71">
        <f t="shared" si="39"/>
        <v>0.51456999956845528</v>
      </c>
      <c r="X117" s="17"/>
      <c r="Y117" s="68">
        <f t="shared" si="40"/>
        <v>44634</v>
      </c>
      <c r="Z117" s="69">
        <f t="shared" si="41"/>
        <v>6.7073849786937725</v>
      </c>
      <c r="AA117" s="69">
        <f t="shared" si="42"/>
        <v>12.507999987503009</v>
      </c>
      <c r="AB117" s="69">
        <f t="shared" si="43"/>
        <v>18.308614996312247</v>
      </c>
      <c r="AC117" s="17"/>
      <c r="AD117" s="69">
        <f t="shared" si="44"/>
        <v>12.349679989642926</v>
      </c>
      <c r="AE117" s="98"/>
      <c r="AF117" s="69">
        <f t="shared" si="52"/>
        <v>32.897638665735826</v>
      </c>
      <c r="AH117" s="69">
        <f t="shared" si="53"/>
        <v>11.601230017618475</v>
      </c>
      <c r="AJ117" s="103">
        <f t="shared" si="45"/>
        <v>94.699180882875893</v>
      </c>
      <c r="AK117" s="103">
        <f t="shared" si="54"/>
        <v>265.30081911712409</v>
      </c>
      <c r="AM117" s="108">
        <f t="shared" si="55"/>
        <v>35.542032559892903</v>
      </c>
      <c r="AN117" s="103">
        <f t="shared" si="56"/>
        <v>35.542032559892903</v>
      </c>
      <c r="AP117" s="73">
        <f t="shared" si="57"/>
        <v>35.542032559892903</v>
      </c>
    </row>
    <row r="118" spans="2:42" x14ac:dyDescent="0.25">
      <c r="B118" s="52">
        <f t="shared" si="46"/>
        <v>44635</v>
      </c>
      <c r="C118" s="64">
        <f t="shared" si="47"/>
        <v>0</v>
      </c>
      <c r="D118" s="17">
        <v>73.5</v>
      </c>
      <c r="E118" s="65">
        <f t="shared" si="29"/>
        <v>-2.3412132059956594</v>
      </c>
      <c r="F118" s="17"/>
      <c r="G118" s="56">
        <f t="shared" si="30"/>
        <v>11.674834641645484</v>
      </c>
      <c r="H118" s="56">
        <f t="shared" si="48"/>
        <v>11.674834641645484</v>
      </c>
      <c r="I118" s="56">
        <f t="shared" si="49"/>
        <v>11.674834641645484</v>
      </c>
      <c r="J118" s="65">
        <f t="shared" si="31"/>
        <v>11.674834641645484</v>
      </c>
      <c r="K118" s="58">
        <f t="shared" si="32"/>
        <v>-0.15223767209779548</v>
      </c>
      <c r="L118" s="17"/>
      <c r="M118" s="58">
        <f t="shared" si="33"/>
        <v>33.292120127337675</v>
      </c>
      <c r="N118" s="66">
        <f t="shared" si="34"/>
        <v>44635</v>
      </c>
      <c r="O118" s="58">
        <f t="shared" si="50"/>
        <v>6.3148203512750536</v>
      </c>
      <c r="P118" s="58">
        <f t="shared" si="35"/>
        <v>12.152237672097796</v>
      </c>
      <c r="Q118" s="58">
        <f t="shared" si="51"/>
        <v>17.989654992920538</v>
      </c>
      <c r="R118" s="52"/>
      <c r="S118" s="67">
        <f t="shared" si="36"/>
        <v>0.27774714426609015</v>
      </c>
      <c r="T118" s="67">
        <f t="shared" si="37"/>
        <v>0.52097286596703785</v>
      </c>
      <c r="U118" s="67">
        <f t="shared" si="38"/>
        <v>0.76419858766798543</v>
      </c>
      <c r="V118" s="67"/>
      <c r="W118" s="71">
        <f t="shared" si="39"/>
        <v>0.51456999956845528</v>
      </c>
      <c r="X118" s="17"/>
      <c r="Y118" s="68">
        <f t="shared" si="40"/>
        <v>44635</v>
      </c>
      <c r="Z118" s="69">
        <f t="shared" si="41"/>
        <v>6.6659314623861636</v>
      </c>
      <c r="AA118" s="69">
        <f t="shared" si="42"/>
        <v>12.503348783208908</v>
      </c>
      <c r="AB118" s="69">
        <f t="shared" si="43"/>
        <v>18.340766104031651</v>
      </c>
      <c r="AC118" s="17"/>
      <c r="AD118" s="69">
        <f t="shared" si="44"/>
        <v>12.349679989642926</v>
      </c>
      <c r="AE118" s="98"/>
      <c r="AF118" s="69">
        <f t="shared" si="52"/>
        <v>33.292120127337675</v>
      </c>
      <c r="AH118" s="69">
        <f t="shared" si="53"/>
        <v>11.674834641645488</v>
      </c>
      <c r="AJ118" s="103">
        <f t="shared" si="45"/>
        <v>94.020769547303445</v>
      </c>
      <c r="AK118" s="103">
        <f t="shared" si="54"/>
        <v>265.97923045269658</v>
      </c>
      <c r="AM118" s="108">
        <f t="shared" si="55"/>
        <v>35.566501854403164</v>
      </c>
      <c r="AN118" s="103">
        <f t="shared" si="56"/>
        <v>35.566501854403164</v>
      </c>
      <c r="AP118" s="73">
        <f t="shared" si="57"/>
        <v>35.566501854403164</v>
      </c>
    </row>
    <row r="119" spans="2:42" x14ac:dyDescent="0.25">
      <c r="B119" s="52">
        <f t="shared" si="46"/>
        <v>44636</v>
      </c>
      <c r="C119" s="64">
        <f t="shared" si="47"/>
        <v>0</v>
      </c>
      <c r="D119" s="17">
        <v>74.5</v>
      </c>
      <c r="E119" s="65">
        <f t="shared" si="29"/>
        <v>-1.946345439259823</v>
      </c>
      <c r="F119" s="17"/>
      <c r="G119" s="56">
        <f t="shared" si="30"/>
        <v>11.748439649159383</v>
      </c>
      <c r="H119" s="56">
        <f t="shared" si="48"/>
        <v>11.748439649159383</v>
      </c>
      <c r="I119" s="56">
        <f t="shared" si="49"/>
        <v>11.748439649159383</v>
      </c>
      <c r="J119" s="65">
        <f t="shared" si="31"/>
        <v>11.748439649159383</v>
      </c>
      <c r="K119" s="58">
        <f t="shared" si="32"/>
        <v>-0.14751017272006722</v>
      </c>
      <c r="L119" s="17"/>
      <c r="M119" s="58">
        <f t="shared" si="33"/>
        <v>33.686987894073511</v>
      </c>
      <c r="N119" s="66">
        <f t="shared" si="34"/>
        <v>44636</v>
      </c>
      <c r="O119" s="58">
        <f t="shared" si="50"/>
        <v>6.2732903481403763</v>
      </c>
      <c r="P119" s="58">
        <f t="shared" si="35"/>
        <v>12.147510172720068</v>
      </c>
      <c r="Q119" s="58">
        <f t="shared" si="51"/>
        <v>18.021729997299758</v>
      </c>
      <c r="R119" s="52"/>
      <c r="S119" s="67">
        <f t="shared" si="36"/>
        <v>0.27601672746881201</v>
      </c>
      <c r="T119" s="67">
        <f t="shared" si="37"/>
        <v>0.52077588682629916</v>
      </c>
      <c r="U119" s="67">
        <f t="shared" si="38"/>
        <v>0.76553504618378621</v>
      </c>
      <c r="V119" s="67"/>
      <c r="W119" s="71">
        <f t="shared" si="39"/>
        <v>0.51456999956845528</v>
      </c>
      <c r="X119" s="17"/>
      <c r="Y119" s="68">
        <f t="shared" si="40"/>
        <v>44636</v>
      </c>
      <c r="Z119" s="69">
        <f t="shared" si="41"/>
        <v>6.6244014592514882</v>
      </c>
      <c r="AA119" s="69">
        <f t="shared" si="42"/>
        <v>12.498621283831181</v>
      </c>
      <c r="AB119" s="69">
        <f t="shared" si="43"/>
        <v>18.372841108410867</v>
      </c>
      <c r="AC119" s="17"/>
      <c r="AD119" s="69">
        <f t="shared" si="44"/>
        <v>12.349679989642926</v>
      </c>
      <c r="AE119" s="98"/>
      <c r="AF119" s="69">
        <f t="shared" si="52"/>
        <v>33.686987894073511</v>
      </c>
      <c r="AH119" s="69">
        <f t="shared" si="53"/>
        <v>11.74843964915938</v>
      </c>
      <c r="AJ119" s="103">
        <f t="shared" si="45"/>
        <v>93.342067818080309</v>
      </c>
      <c r="AK119" s="103">
        <f t="shared" si="54"/>
        <v>266.6579321819197</v>
      </c>
      <c r="AM119" s="108">
        <f t="shared" si="55"/>
        <v>35.587165847165281</v>
      </c>
      <c r="AN119" s="103">
        <f t="shared" si="56"/>
        <v>35.587165847165281</v>
      </c>
      <c r="AP119" s="73">
        <f t="shared" si="57"/>
        <v>35.587165847165281</v>
      </c>
    </row>
    <row r="120" spans="2:42" x14ac:dyDescent="0.25">
      <c r="B120" s="52">
        <f t="shared" si="46"/>
        <v>44637</v>
      </c>
      <c r="C120" s="64">
        <f t="shared" si="47"/>
        <v>0</v>
      </c>
      <c r="D120" s="17">
        <v>75.5</v>
      </c>
      <c r="E120" s="65">
        <f t="shared" si="29"/>
        <v>-1.5511945946509271</v>
      </c>
      <c r="F120" s="17"/>
      <c r="G120" s="56">
        <f t="shared" si="30"/>
        <v>11.822039555994685</v>
      </c>
      <c r="H120" s="56">
        <f t="shared" si="48"/>
        <v>11.822039555994685</v>
      </c>
      <c r="I120" s="56">
        <f t="shared" si="49"/>
        <v>11.822039555994685</v>
      </c>
      <c r="J120" s="65">
        <f t="shared" si="31"/>
        <v>11.822039555994685</v>
      </c>
      <c r="K120" s="58">
        <f t="shared" si="32"/>
        <v>-0.14271251312598571</v>
      </c>
      <c r="L120" s="17"/>
      <c r="M120" s="58">
        <f t="shared" si="33"/>
        <v>34.082138738682403</v>
      </c>
      <c r="N120" s="66">
        <f t="shared" si="34"/>
        <v>44637</v>
      </c>
      <c r="O120" s="58">
        <f t="shared" si="50"/>
        <v>6.2316927351286431</v>
      </c>
      <c r="P120" s="58">
        <f t="shared" si="35"/>
        <v>12.142712513125986</v>
      </c>
      <c r="Q120" s="58">
        <f t="shared" si="51"/>
        <v>18.053732291123328</v>
      </c>
      <c r="R120" s="52"/>
      <c r="S120" s="67">
        <f t="shared" si="36"/>
        <v>0.27428349359332305</v>
      </c>
      <c r="T120" s="67">
        <f t="shared" si="37"/>
        <v>0.52057598434321239</v>
      </c>
      <c r="U120" s="67">
        <f t="shared" si="38"/>
        <v>0.76686847509310163</v>
      </c>
      <c r="V120" s="67"/>
      <c r="W120" s="71">
        <f t="shared" si="39"/>
        <v>0.51456999956845528</v>
      </c>
      <c r="X120" s="17"/>
      <c r="Y120" s="68">
        <f t="shared" si="40"/>
        <v>44637</v>
      </c>
      <c r="Z120" s="69">
        <f t="shared" si="41"/>
        <v>6.5828038462397531</v>
      </c>
      <c r="AA120" s="69">
        <f t="shared" si="42"/>
        <v>12.493823624237098</v>
      </c>
      <c r="AB120" s="69">
        <f t="shared" si="43"/>
        <v>18.404843402234441</v>
      </c>
      <c r="AC120" s="17"/>
      <c r="AD120" s="69">
        <f t="shared" si="44"/>
        <v>12.349679989642926</v>
      </c>
      <c r="AE120" s="98"/>
      <c r="AF120" s="69">
        <f t="shared" si="52"/>
        <v>34.082138738682403</v>
      </c>
      <c r="AH120" s="69">
        <f t="shared" si="53"/>
        <v>11.822039555994689</v>
      </c>
      <c r="AJ120" s="103">
        <f t="shared" si="45"/>
        <v>92.663190221894581</v>
      </c>
      <c r="AK120" s="103">
        <f t="shared" si="54"/>
        <v>267.33680977810542</v>
      </c>
      <c r="AM120" s="108">
        <f t="shared" si="55"/>
        <v>35.604020111295917</v>
      </c>
      <c r="AN120" s="103">
        <f t="shared" si="56"/>
        <v>35.604020111295917</v>
      </c>
      <c r="AP120" s="73">
        <f t="shared" si="57"/>
        <v>35.604020111295917</v>
      </c>
    </row>
    <row r="121" spans="2:42" x14ac:dyDescent="0.25">
      <c r="B121" s="52">
        <f t="shared" si="46"/>
        <v>44638</v>
      </c>
      <c r="C121" s="64">
        <f t="shared" si="47"/>
        <v>0</v>
      </c>
      <c r="D121" s="17">
        <v>76.5</v>
      </c>
      <c r="E121" s="65">
        <f t="shared" si="29"/>
        <v>-1.1558634535190324</v>
      </c>
      <c r="F121" s="17"/>
      <c r="G121" s="56">
        <f t="shared" si="30"/>
        <v>11.895629020281048</v>
      </c>
      <c r="H121" s="56">
        <f t="shared" si="48"/>
        <v>11.895629020281048</v>
      </c>
      <c r="I121" s="56">
        <f t="shared" si="49"/>
        <v>11.895629020281048</v>
      </c>
      <c r="J121" s="65">
        <f t="shared" si="31"/>
        <v>11.895629020281048</v>
      </c>
      <c r="K121" s="58">
        <f t="shared" si="32"/>
        <v>-0.13785087676899549</v>
      </c>
      <c r="L121" s="17"/>
      <c r="M121" s="58">
        <f t="shared" si="33"/>
        <v>34.477469879814301</v>
      </c>
      <c r="N121" s="66">
        <f t="shared" si="34"/>
        <v>44638</v>
      </c>
      <c r="O121" s="58">
        <f t="shared" si="50"/>
        <v>6.1900363666284717</v>
      </c>
      <c r="P121" s="58">
        <f t="shared" si="35"/>
        <v>12.137850876768995</v>
      </c>
      <c r="Q121" s="58">
        <f t="shared" si="51"/>
        <v>18.085665386909518</v>
      </c>
      <c r="R121" s="52"/>
      <c r="S121" s="67">
        <f t="shared" si="36"/>
        <v>0.27254781157248265</v>
      </c>
      <c r="T121" s="67">
        <f t="shared" si="37"/>
        <v>0.5203734161616711</v>
      </c>
      <c r="U121" s="67">
        <f t="shared" si="38"/>
        <v>0.76819902075085955</v>
      </c>
      <c r="V121" s="67"/>
      <c r="W121" s="71">
        <f t="shared" si="39"/>
        <v>0.51456999956845528</v>
      </c>
      <c r="X121" s="17"/>
      <c r="Y121" s="68">
        <f t="shared" si="40"/>
        <v>44638</v>
      </c>
      <c r="Z121" s="69">
        <f t="shared" si="41"/>
        <v>6.5411474777395835</v>
      </c>
      <c r="AA121" s="69">
        <f t="shared" si="42"/>
        <v>12.488961987880106</v>
      </c>
      <c r="AB121" s="69">
        <f t="shared" si="43"/>
        <v>18.436776498020627</v>
      </c>
      <c r="AC121" s="17"/>
      <c r="AD121" s="69">
        <f t="shared" si="44"/>
        <v>12.349679989642926</v>
      </c>
      <c r="AE121" s="98"/>
      <c r="AF121" s="69">
        <f t="shared" si="52"/>
        <v>34.477469879814301</v>
      </c>
      <c r="AH121" s="69">
        <f t="shared" si="53"/>
        <v>11.895629020281044</v>
      </c>
      <c r="AJ121" s="103">
        <f t="shared" si="45"/>
        <v>91.984250301427466</v>
      </c>
      <c r="AK121" s="103">
        <f t="shared" si="54"/>
        <v>268.01574969857256</v>
      </c>
      <c r="AM121" s="108">
        <f t="shared" si="55"/>
        <v>35.617062265211963</v>
      </c>
      <c r="AN121" s="103">
        <f t="shared" si="56"/>
        <v>35.617062265211963</v>
      </c>
      <c r="AP121" s="73">
        <f t="shared" si="57"/>
        <v>35.617062265211963</v>
      </c>
    </row>
    <row r="122" spans="2:42" x14ac:dyDescent="0.25">
      <c r="B122" s="52">
        <f t="shared" si="46"/>
        <v>44639</v>
      </c>
      <c r="C122" s="64">
        <f t="shared" si="47"/>
        <v>0</v>
      </c>
      <c r="D122" s="17">
        <v>77.5</v>
      </c>
      <c r="E122" s="65">
        <f t="shared" si="29"/>
        <v>-0.76045436048123538</v>
      </c>
      <c r="F122" s="17"/>
      <c r="G122" s="56">
        <f t="shared" si="30"/>
        <v>11.969202819219833</v>
      </c>
      <c r="H122" s="56">
        <f t="shared" si="48"/>
        <v>11.969202819219833</v>
      </c>
      <c r="I122" s="56">
        <f t="shared" si="49"/>
        <v>11.969202819219833</v>
      </c>
      <c r="J122" s="65">
        <f t="shared" si="31"/>
        <v>11.969202819219833</v>
      </c>
      <c r="K122" s="58">
        <f t="shared" si="32"/>
        <v>-0.13293148843208547</v>
      </c>
      <c r="L122" s="17"/>
      <c r="M122" s="58">
        <f t="shared" si="33"/>
        <v>34.872878972852099</v>
      </c>
      <c r="N122" s="66">
        <f t="shared" si="34"/>
        <v>44639</v>
      </c>
      <c r="O122" s="58">
        <f t="shared" si="50"/>
        <v>6.1483300788221689</v>
      </c>
      <c r="P122" s="58">
        <f t="shared" si="35"/>
        <v>12.132931488432085</v>
      </c>
      <c r="Q122" s="58">
        <f t="shared" si="51"/>
        <v>18.117532898042001</v>
      </c>
      <c r="R122" s="52"/>
      <c r="S122" s="67">
        <f t="shared" si="36"/>
        <v>0.27081004958055332</v>
      </c>
      <c r="T122" s="67">
        <f t="shared" si="37"/>
        <v>0.52016844164763321</v>
      </c>
      <c r="U122" s="67">
        <f t="shared" si="38"/>
        <v>0.76952683371471298</v>
      </c>
      <c r="V122" s="67"/>
      <c r="W122" s="71">
        <f t="shared" si="39"/>
        <v>0.51456999956845528</v>
      </c>
      <c r="X122" s="17"/>
      <c r="Y122" s="68">
        <f t="shared" si="40"/>
        <v>44639</v>
      </c>
      <c r="Z122" s="69">
        <f t="shared" si="41"/>
        <v>6.4994411899332798</v>
      </c>
      <c r="AA122" s="69">
        <f t="shared" si="42"/>
        <v>12.484042599543198</v>
      </c>
      <c r="AB122" s="69">
        <f t="shared" si="43"/>
        <v>18.46864400915311</v>
      </c>
      <c r="AC122" s="17"/>
      <c r="AD122" s="69">
        <f t="shared" si="44"/>
        <v>12.349679989642926</v>
      </c>
      <c r="AE122" s="98"/>
      <c r="AF122" s="69">
        <f t="shared" si="52"/>
        <v>34.872878972852099</v>
      </c>
      <c r="AH122" s="69">
        <f t="shared" si="53"/>
        <v>11.969202819219831</v>
      </c>
      <c r="AJ122" s="103">
        <f t="shared" si="45"/>
        <v>91.305360720651734</v>
      </c>
      <c r="AK122" s="103">
        <f t="shared" si="54"/>
        <v>268.69463927934828</v>
      </c>
      <c r="AM122" s="108">
        <f t="shared" si="55"/>
        <v>35.626291938065144</v>
      </c>
      <c r="AN122" s="103">
        <f t="shared" si="56"/>
        <v>35.626291938065144</v>
      </c>
      <c r="AP122" s="73">
        <f t="shared" si="57"/>
        <v>35.626291938065144</v>
      </c>
    </row>
    <row r="123" spans="2:42" x14ac:dyDescent="0.25">
      <c r="B123" s="52">
        <f t="shared" si="46"/>
        <v>44640</v>
      </c>
      <c r="C123" s="64">
        <f t="shared" si="47"/>
        <v>0</v>
      </c>
      <c r="D123" s="17">
        <v>78.5</v>
      </c>
      <c r="E123" s="65">
        <f t="shared" si="29"/>
        <v>-0.36506923304517525</v>
      </c>
      <c r="F123" s="17"/>
      <c r="G123" s="56">
        <f t="shared" si="30"/>
        <v>12.042755826092678</v>
      </c>
      <c r="H123" s="56">
        <f t="shared" si="48"/>
        <v>12.042755826092678</v>
      </c>
      <c r="I123" s="56">
        <f t="shared" si="49"/>
        <v>12.042755826092678</v>
      </c>
      <c r="J123" s="65">
        <f t="shared" si="31"/>
        <v>12.042755826092678</v>
      </c>
      <c r="K123" s="58">
        <f t="shared" si="32"/>
        <v>-0.12796060693422884</v>
      </c>
      <c r="L123" s="17"/>
      <c r="M123" s="58">
        <f t="shared" si="33"/>
        <v>35.268264100288157</v>
      </c>
      <c r="N123" s="66">
        <f t="shared" si="34"/>
        <v>44640</v>
      </c>
      <c r="O123" s="58">
        <f t="shared" si="50"/>
        <v>6.1065826938878898</v>
      </c>
      <c r="P123" s="58">
        <f t="shared" si="35"/>
        <v>12.127960606934229</v>
      </c>
      <c r="Q123" s="58">
        <f t="shared" si="51"/>
        <v>18.149338519980567</v>
      </c>
      <c r="R123" s="52"/>
      <c r="S123" s="67">
        <f t="shared" si="36"/>
        <v>0.2690705752082917</v>
      </c>
      <c r="T123" s="67">
        <f t="shared" si="37"/>
        <v>0.51996132158522257</v>
      </c>
      <c r="U123" s="67">
        <f t="shared" si="38"/>
        <v>0.77085206796215333</v>
      </c>
      <c r="V123" s="67"/>
      <c r="W123" s="71">
        <f t="shared" si="39"/>
        <v>0.51456999956845528</v>
      </c>
      <c r="X123" s="17"/>
      <c r="Y123" s="68">
        <f t="shared" si="40"/>
        <v>44640</v>
      </c>
      <c r="Z123" s="69">
        <f t="shared" si="41"/>
        <v>6.4576938049990007</v>
      </c>
      <c r="AA123" s="69">
        <f t="shared" si="42"/>
        <v>12.479071718045342</v>
      </c>
      <c r="AB123" s="69">
        <f t="shared" si="43"/>
        <v>18.50044963109168</v>
      </c>
      <c r="AC123" s="17"/>
      <c r="AD123" s="69">
        <f t="shared" si="44"/>
        <v>12.349679989642926</v>
      </c>
      <c r="AE123" s="98"/>
      <c r="AF123" s="69">
        <f t="shared" si="52"/>
        <v>35.268264100288157</v>
      </c>
      <c r="AH123" s="69">
        <f t="shared" si="53"/>
        <v>12.04275582609268</v>
      </c>
      <c r="AJ123" s="103">
        <f t="shared" si="45"/>
        <v>90.626633369286864</v>
      </c>
      <c r="AK123" s="103">
        <f t="shared" si="54"/>
        <v>269.37336663071312</v>
      </c>
      <c r="AM123" s="108">
        <f t="shared" si="55"/>
        <v>35.63171073996125</v>
      </c>
      <c r="AN123" s="103">
        <f t="shared" si="56"/>
        <v>35.63171073996125</v>
      </c>
      <c r="AP123" s="73">
        <f t="shared" si="57"/>
        <v>35.63171073996125</v>
      </c>
    </row>
    <row r="124" spans="2:42" x14ac:dyDescent="0.25">
      <c r="B124" s="52">
        <f t="shared" si="46"/>
        <v>44641</v>
      </c>
      <c r="C124" s="64">
        <f t="shared" si="47"/>
        <v>0</v>
      </c>
      <c r="D124" s="17">
        <v>79.5</v>
      </c>
      <c r="E124" s="65">
        <f t="shared" si="29"/>
        <v>3.019042839465708E-2</v>
      </c>
      <c r="F124" s="17"/>
      <c r="G124" s="56">
        <f t="shared" si="30"/>
        <v>12.116282987482261</v>
      </c>
      <c r="H124" s="56">
        <f t="shared" si="48"/>
        <v>12.116282987482261</v>
      </c>
      <c r="I124" s="56">
        <f t="shared" si="49"/>
        <v>12.116282987482261</v>
      </c>
      <c r="J124" s="65">
        <f t="shared" si="31"/>
        <v>12.116282987482261</v>
      </c>
      <c r="K124" s="58">
        <f t="shared" si="32"/>
        <v>-0.12294451780824582</v>
      </c>
      <c r="L124" s="17"/>
      <c r="M124" s="58">
        <f t="shared" si="33"/>
        <v>35.663523761727987</v>
      </c>
      <c r="N124" s="66">
        <f t="shared" si="34"/>
        <v>44641</v>
      </c>
      <c r="O124" s="58">
        <f t="shared" si="50"/>
        <v>6.0648030240671158</v>
      </c>
      <c r="P124" s="58">
        <f t="shared" si="35"/>
        <v>12.122944517808246</v>
      </c>
      <c r="Q124" s="58">
        <f t="shared" si="51"/>
        <v>18.181086011549375</v>
      </c>
      <c r="R124" s="52"/>
      <c r="S124" s="67">
        <f t="shared" si="36"/>
        <v>0.26732975563242611</v>
      </c>
      <c r="T124" s="67">
        <f t="shared" si="37"/>
        <v>0.51975231787163989</v>
      </c>
      <c r="U124" s="67">
        <f t="shared" si="38"/>
        <v>0.77217488011085367</v>
      </c>
      <c r="V124" s="67"/>
      <c r="W124" s="71">
        <f t="shared" si="39"/>
        <v>0.51456999956845528</v>
      </c>
      <c r="X124" s="17"/>
      <c r="Y124" s="68">
        <f t="shared" si="40"/>
        <v>44641</v>
      </c>
      <c r="Z124" s="69">
        <f t="shared" si="41"/>
        <v>6.4159141351782267</v>
      </c>
      <c r="AA124" s="69">
        <f t="shared" si="42"/>
        <v>12.474055628919357</v>
      </c>
      <c r="AB124" s="69">
        <f t="shared" si="43"/>
        <v>18.532197122660488</v>
      </c>
      <c r="AC124" s="17"/>
      <c r="AD124" s="69">
        <f t="shared" si="44"/>
        <v>12.349679989642926</v>
      </c>
      <c r="AE124" s="98"/>
      <c r="AF124" s="69">
        <f t="shared" si="52"/>
        <v>35.663523761727987</v>
      </c>
      <c r="AH124" s="69">
        <f t="shared" si="53"/>
        <v>12.116282987482261</v>
      </c>
      <c r="AJ124" s="103">
        <f t="shared" si="45"/>
        <v>89.948179466480866</v>
      </c>
      <c r="AK124" s="103">
        <f t="shared" si="54"/>
        <v>270.05182053351916</v>
      </c>
      <c r="AM124" s="108">
        <f t="shared" si="55"/>
        <v>35.633322236936863</v>
      </c>
      <c r="AN124" s="103">
        <f t="shared" si="56"/>
        <v>35.633322236936863</v>
      </c>
      <c r="AP124" s="73">
        <f t="shared" si="57"/>
        <v>35.633322236936863</v>
      </c>
    </row>
    <row r="125" spans="2:42" x14ac:dyDescent="0.25">
      <c r="B125" s="52">
        <f t="shared" si="46"/>
        <v>44642</v>
      </c>
      <c r="C125" s="64">
        <f t="shared" si="47"/>
        <v>0</v>
      </c>
      <c r="D125" s="17">
        <v>80.5</v>
      </c>
      <c r="E125" s="65">
        <f t="shared" si="29"/>
        <v>0.42522353025938958</v>
      </c>
      <c r="F125" s="17"/>
      <c r="G125" s="56">
        <f t="shared" si="30"/>
        <v>12.189779300684854</v>
      </c>
      <c r="H125" s="56">
        <f t="shared" si="48"/>
        <v>12.189779300684854</v>
      </c>
      <c r="I125" s="56">
        <f t="shared" si="49"/>
        <v>12.189779300684854</v>
      </c>
      <c r="J125" s="65">
        <f t="shared" si="31"/>
        <v>12.189779300684854</v>
      </c>
      <c r="K125" s="58">
        <f t="shared" si="32"/>
        <v>-0.11788952595847346</v>
      </c>
      <c r="L125" s="17"/>
      <c r="M125" s="58">
        <f t="shared" si="33"/>
        <v>36.05855686359272</v>
      </c>
      <c r="N125" s="66">
        <f t="shared" si="34"/>
        <v>44642</v>
      </c>
      <c r="O125" s="58">
        <f t="shared" si="50"/>
        <v>6.0229998756160459</v>
      </c>
      <c r="P125" s="58">
        <f t="shared" si="35"/>
        <v>12.117889525958473</v>
      </c>
      <c r="Q125" s="58">
        <f t="shared" si="51"/>
        <v>18.212779176300899</v>
      </c>
      <c r="R125" s="52"/>
      <c r="S125" s="67">
        <f t="shared" si="36"/>
        <v>0.2655879577802982</v>
      </c>
      <c r="T125" s="67">
        <f t="shared" si="37"/>
        <v>0.51954169321123267</v>
      </c>
      <c r="U125" s="67">
        <f t="shared" si="38"/>
        <v>0.77349542864216714</v>
      </c>
      <c r="V125" s="67"/>
      <c r="W125" s="71">
        <f t="shared" si="39"/>
        <v>0.51456999956845528</v>
      </c>
      <c r="X125" s="17"/>
      <c r="Y125" s="68">
        <f t="shared" si="40"/>
        <v>44642</v>
      </c>
      <c r="Z125" s="69">
        <f t="shared" si="41"/>
        <v>6.3741109867271568</v>
      </c>
      <c r="AA125" s="69">
        <f t="shared" si="42"/>
        <v>12.469000637069584</v>
      </c>
      <c r="AB125" s="69">
        <f t="shared" si="43"/>
        <v>18.563890287412011</v>
      </c>
      <c r="AC125" s="17"/>
      <c r="AD125" s="69">
        <f t="shared" si="44"/>
        <v>12.349679989642926</v>
      </c>
      <c r="AE125" s="98"/>
      <c r="AF125" s="69">
        <f t="shared" si="52"/>
        <v>36.05855686359272</v>
      </c>
      <c r="AH125" s="69">
        <f t="shared" si="53"/>
        <v>12.189779300684854</v>
      </c>
      <c r="AJ125" s="103">
        <f t="shared" si="45"/>
        <v>89.270109663791274</v>
      </c>
      <c r="AK125" s="103">
        <f t="shared" si="54"/>
        <v>270.72989033620871</v>
      </c>
      <c r="AM125" s="108">
        <f t="shared" si="55"/>
        <v>35.631131930661773</v>
      </c>
      <c r="AN125" s="103">
        <f t="shared" si="56"/>
        <v>35.631131930661773</v>
      </c>
      <c r="AP125" s="73">
        <f t="shared" si="57"/>
        <v>35.631131930661773</v>
      </c>
    </row>
    <row r="126" spans="2:42" x14ac:dyDescent="0.25">
      <c r="B126" s="52">
        <f t="shared" si="46"/>
        <v>44643</v>
      </c>
      <c r="C126" s="64">
        <f t="shared" si="47"/>
        <v>0</v>
      </c>
      <c r="D126" s="17">
        <v>81.5</v>
      </c>
      <c r="E126" s="65">
        <f t="shared" si="29"/>
        <v>0.81992937525741971</v>
      </c>
      <c r="F126" s="17"/>
      <c r="G126" s="56">
        <f t="shared" si="30"/>
        <v>12.263239791293985</v>
      </c>
      <c r="H126" s="56">
        <f t="shared" si="48"/>
        <v>12.263239791293985</v>
      </c>
      <c r="I126" s="56">
        <f t="shared" si="49"/>
        <v>12.263239791293985</v>
      </c>
      <c r="J126" s="65">
        <f t="shared" si="31"/>
        <v>12.263239791293985</v>
      </c>
      <c r="K126" s="58">
        <f t="shared" si="32"/>
        <v>-0.1128019483066442</v>
      </c>
      <c r="L126" s="17"/>
      <c r="M126" s="58">
        <f t="shared" si="33"/>
        <v>36.453262708590749</v>
      </c>
      <c r="N126" s="66">
        <f t="shared" si="34"/>
        <v>44643</v>
      </c>
      <c r="O126" s="58">
        <f t="shared" si="50"/>
        <v>5.9811820526596522</v>
      </c>
      <c r="P126" s="58">
        <f t="shared" si="35"/>
        <v>12.112801948306645</v>
      </c>
      <c r="Q126" s="58">
        <f t="shared" si="51"/>
        <v>18.244421843953639</v>
      </c>
      <c r="R126" s="52"/>
      <c r="S126" s="67">
        <f t="shared" si="36"/>
        <v>0.2638455484904485</v>
      </c>
      <c r="T126" s="67">
        <f t="shared" si="37"/>
        <v>0.5193297108090732</v>
      </c>
      <c r="U126" s="67">
        <f t="shared" si="38"/>
        <v>0.77481387312769789</v>
      </c>
      <c r="V126" s="67"/>
      <c r="W126" s="71">
        <f t="shared" si="39"/>
        <v>0.51456999956845528</v>
      </c>
      <c r="X126" s="17"/>
      <c r="Y126" s="68">
        <f t="shared" si="40"/>
        <v>44643</v>
      </c>
      <c r="Z126" s="69">
        <f t="shared" si="41"/>
        <v>6.332293163770764</v>
      </c>
      <c r="AA126" s="69">
        <f t="shared" si="42"/>
        <v>12.463913059417756</v>
      </c>
      <c r="AB126" s="69">
        <f t="shared" si="43"/>
        <v>18.595532955064748</v>
      </c>
      <c r="AC126" s="17"/>
      <c r="AD126" s="69">
        <f t="shared" si="44"/>
        <v>12.349679989642926</v>
      </c>
      <c r="AE126" s="98"/>
      <c r="AF126" s="69">
        <f t="shared" si="52"/>
        <v>36.453262708590749</v>
      </c>
      <c r="AH126" s="69">
        <f t="shared" si="53"/>
        <v>12.263239791293984</v>
      </c>
      <c r="AJ126" s="103">
        <f t="shared" si="45"/>
        <v>88.592534147537606</v>
      </c>
      <c r="AK126" s="103">
        <f t="shared" si="54"/>
        <v>271.40746585246239</v>
      </c>
      <c r="AM126" s="108">
        <f t="shared" si="55"/>
        <v>35.625147242830423</v>
      </c>
      <c r="AN126" s="103">
        <f t="shared" si="56"/>
        <v>35.625147242830423</v>
      </c>
      <c r="AP126" s="73">
        <f t="shared" si="57"/>
        <v>35.625147242830423</v>
      </c>
    </row>
    <row r="127" spans="2:42" x14ac:dyDescent="0.25">
      <c r="B127" s="52">
        <f t="shared" si="46"/>
        <v>44644</v>
      </c>
      <c r="C127" s="64">
        <f t="shared" si="47"/>
        <v>0</v>
      </c>
      <c r="D127" s="17">
        <v>82.5</v>
      </c>
      <c r="E127" s="65">
        <f t="shared" si="29"/>
        <v>1.2142076516944007</v>
      </c>
      <c r="F127" s="17"/>
      <c r="G127" s="56">
        <f t="shared" si="30"/>
        <v>12.336659490934339</v>
      </c>
      <c r="H127" s="56">
        <f t="shared" si="48"/>
        <v>12.336659490934339</v>
      </c>
      <c r="I127" s="56">
        <f t="shared" si="49"/>
        <v>12.336659490934339</v>
      </c>
      <c r="J127" s="65">
        <f t="shared" si="31"/>
        <v>12.336659490934339</v>
      </c>
      <c r="K127" s="58">
        <f t="shared" si="32"/>
        <v>-0.10768810643438764</v>
      </c>
      <c r="L127" s="17"/>
      <c r="M127" s="58">
        <f t="shared" si="33"/>
        <v>36.847540985027734</v>
      </c>
      <c r="N127" s="66">
        <f t="shared" si="34"/>
        <v>44644</v>
      </c>
      <c r="O127" s="58">
        <f t="shared" si="50"/>
        <v>5.9393583609672183</v>
      </c>
      <c r="P127" s="58">
        <f t="shared" si="35"/>
        <v>12.107688106434388</v>
      </c>
      <c r="Q127" s="58">
        <f t="shared" si="51"/>
        <v>18.276017851901557</v>
      </c>
      <c r="R127" s="52"/>
      <c r="S127" s="67">
        <f t="shared" si="36"/>
        <v>0.26210289466993042</v>
      </c>
      <c r="T127" s="67">
        <f t="shared" si="37"/>
        <v>0.51911663406439579</v>
      </c>
      <c r="U127" s="67">
        <f t="shared" si="38"/>
        <v>0.77613037345886116</v>
      </c>
      <c r="V127" s="67"/>
      <c r="W127" s="71">
        <f t="shared" si="39"/>
        <v>0.51456999956845528</v>
      </c>
      <c r="X127" s="17"/>
      <c r="Y127" s="68">
        <f t="shared" si="40"/>
        <v>44644</v>
      </c>
      <c r="Z127" s="69">
        <f t="shared" si="41"/>
        <v>6.2904694720783301</v>
      </c>
      <c r="AA127" s="69">
        <f t="shared" si="42"/>
        <v>12.458799217545499</v>
      </c>
      <c r="AB127" s="69">
        <f t="shared" si="43"/>
        <v>18.627128963012666</v>
      </c>
      <c r="AC127" s="17"/>
      <c r="AD127" s="69">
        <f t="shared" si="44"/>
        <v>12.349679989642926</v>
      </c>
      <c r="AE127" s="98"/>
      <c r="AF127" s="69">
        <f t="shared" si="52"/>
        <v>36.847540985027734</v>
      </c>
      <c r="AH127" s="69">
        <f t="shared" si="53"/>
        <v>12.336659490934336</v>
      </c>
      <c r="AJ127" s="103">
        <f t="shared" si="45"/>
        <v>87.91556274059937</v>
      </c>
      <c r="AK127" s="103">
        <f t="shared" si="54"/>
        <v>272.0844372594006</v>
      </c>
      <c r="AM127" s="108">
        <f t="shared" si="55"/>
        <v>35.615377504202272</v>
      </c>
      <c r="AN127" s="103">
        <f t="shared" si="56"/>
        <v>35.615377504202272</v>
      </c>
      <c r="AP127" s="73">
        <f t="shared" si="57"/>
        <v>35.615377504202272</v>
      </c>
    </row>
    <row r="128" spans="2:42" x14ac:dyDescent="0.25">
      <c r="B128" s="52">
        <f t="shared" si="46"/>
        <v>44645</v>
      </c>
      <c r="C128" s="64">
        <f t="shared" si="47"/>
        <v>0</v>
      </c>
      <c r="D128" s="17">
        <v>83.5</v>
      </c>
      <c r="E128" s="65">
        <f t="shared" si="29"/>
        <v>1.6079584226899493</v>
      </c>
      <c r="F128" s="17"/>
      <c r="G128" s="56">
        <f t="shared" si="30"/>
        <v>12.410033415125001</v>
      </c>
      <c r="H128" s="56">
        <f t="shared" si="48"/>
        <v>12.410033415125001</v>
      </c>
      <c r="I128" s="56">
        <f t="shared" si="49"/>
        <v>12.410033415125001</v>
      </c>
      <c r="J128" s="65">
        <f t="shared" si="31"/>
        <v>12.410033415125001</v>
      </c>
      <c r="K128" s="58">
        <f t="shared" si="32"/>
        <v>-0.10255431923076877</v>
      </c>
      <c r="L128" s="17"/>
      <c r="M128" s="58">
        <f t="shared" si="33"/>
        <v>37.24129175602328</v>
      </c>
      <c r="N128" s="66">
        <f t="shared" si="34"/>
        <v>44645</v>
      </c>
      <c r="O128" s="58">
        <f t="shared" si="50"/>
        <v>5.8975376116682687</v>
      </c>
      <c r="P128" s="58">
        <f t="shared" si="35"/>
        <v>12.102554319230769</v>
      </c>
      <c r="Q128" s="58">
        <f t="shared" si="51"/>
        <v>18.307571026793269</v>
      </c>
      <c r="R128" s="52"/>
      <c r="S128" s="67">
        <f t="shared" si="36"/>
        <v>0.26036036344914082</v>
      </c>
      <c r="T128" s="67">
        <f t="shared" si="37"/>
        <v>0.51890272626424505</v>
      </c>
      <c r="U128" s="67">
        <f t="shared" si="38"/>
        <v>0.77744508907934917</v>
      </c>
      <c r="V128" s="67"/>
      <c r="W128" s="71">
        <f t="shared" si="39"/>
        <v>0.51456999956845528</v>
      </c>
      <c r="X128" s="17"/>
      <c r="Y128" s="68">
        <f t="shared" si="40"/>
        <v>44645</v>
      </c>
      <c r="Z128" s="69">
        <f t="shared" si="41"/>
        <v>6.2486487227793797</v>
      </c>
      <c r="AA128" s="69">
        <f t="shared" si="42"/>
        <v>12.453665430341882</v>
      </c>
      <c r="AB128" s="69">
        <f t="shared" si="43"/>
        <v>18.658682137904378</v>
      </c>
      <c r="AC128" s="17"/>
      <c r="AD128" s="69">
        <f t="shared" si="44"/>
        <v>12.349679989642926</v>
      </c>
      <c r="AE128" s="98"/>
      <c r="AF128" s="69">
        <f t="shared" si="52"/>
        <v>37.24129175602328</v>
      </c>
      <c r="AH128" s="69">
        <f t="shared" si="53"/>
        <v>12.410033415125</v>
      </c>
      <c r="AJ128" s="103">
        <f t="shared" si="45"/>
        <v>87.23930500373271</v>
      </c>
      <c r="AK128" s="103">
        <f t="shared" si="54"/>
        <v>272.76069499626726</v>
      </c>
      <c r="AM128" s="108">
        <f t="shared" si="55"/>
        <v>35.601833948246203</v>
      </c>
      <c r="AN128" s="103">
        <f t="shared" si="56"/>
        <v>35.601833948246203</v>
      </c>
      <c r="AP128" s="73">
        <f t="shared" si="57"/>
        <v>35.601833948246203</v>
      </c>
    </row>
    <row r="129" spans="2:42" x14ac:dyDescent="0.25">
      <c r="B129" s="52">
        <f t="shared" si="46"/>
        <v>44646</v>
      </c>
      <c r="C129" s="64">
        <f t="shared" si="47"/>
        <v>0</v>
      </c>
      <c r="D129" s="17">
        <v>84.5</v>
      </c>
      <c r="E129" s="65">
        <f t="shared" si="29"/>
        <v>2.0010821153680811</v>
      </c>
      <c r="F129" s="17"/>
      <c r="G129" s="56">
        <f t="shared" si="30"/>
        <v>12.483356541251331</v>
      </c>
      <c r="H129" s="56">
        <f t="shared" si="48"/>
        <v>12.483356541251331</v>
      </c>
      <c r="I129" s="56">
        <f t="shared" si="49"/>
        <v>12.483356541251331</v>
      </c>
      <c r="J129" s="65">
        <f t="shared" si="31"/>
        <v>12.483356541251331</v>
      </c>
      <c r="K129" s="58">
        <f t="shared" si="32"/>
        <v>-9.7406895553267939E-2</v>
      </c>
      <c r="L129" s="17"/>
      <c r="M129" s="58">
        <f t="shared" si="33"/>
        <v>37.634415448701411</v>
      </c>
      <c r="N129" s="66">
        <f t="shared" si="34"/>
        <v>44646</v>
      </c>
      <c r="O129" s="58">
        <f t="shared" si="50"/>
        <v>5.855728624927603</v>
      </c>
      <c r="P129" s="58">
        <f t="shared" si="35"/>
        <v>12.097406895553268</v>
      </c>
      <c r="Q129" s="58">
        <f t="shared" si="51"/>
        <v>18.339085166178933</v>
      </c>
      <c r="R129" s="52"/>
      <c r="S129" s="67">
        <f t="shared" si="36"/>
        <v>0.25861832233494642</v>
      </c>
      <c r="T129" s="67">
        <f t="shared" si="37"/>
        <v>0.51868825027768251</v>
      </c>
      <c r="U129" s="67">
        <f t="shared" si="38"/>
        <v>0.77875817822041848</v>
      </c>
      <c r="V129" s="67"/>
      <c r="W129" s="71">
        <f t="shared" si="39"/>
        <v>0.51456999956845528</v>
      </c>
      <c r="X129" s="17"/>
      <c r="Y129" s="68">
        <f t="shared" si="40"/>
        <v>44646</v>
      </c>
      <c r="Z129" s="69">
        <f t="shared" si="41"/>
        <v>6.206839736038714</v>
      </c>
      <c r="AA129" s="69">
        <f t="shared" si="42"/>
        <v>12.448518006664379</v>
      </c>
      <c r="AB129" s="69">
        <f t="shared" si="43"/>
        <v>18.690196277290042</v>
      </c>
      <c r="AC129" s="17"/>
      <c r="AD129" s="69">
        <f t="shared" si="44"/>
        <v>12.349679989642926</v>
      </c>
      <c r="AE129" s="98"/>
      <c r="AF129" s="69">
        <f t="shared" si="52"/>
        <v>37.634415448701411</v>
      </c>
      <c r="AH129" s="69">
        <f t="shared" si="53"/>
        <v>12.483356541251329</v>
      </c>
      <c r="AJ129" s="103">
        <f t="shared" si="45"/>
        <v>86.563870336478331</v>
      </c>
      <c r="AK129" s="103">
        <f t="shared" si="54"/>
        <v>273.43612966352168</v>
      </c>
      <c r="AM129" s="108">
        <f t="shared" si="55"/>
        <v>35.584529709340842</v>
      </c>
      <c r="AN129" s="103">
        <f t="shared" si="56"/>
        <v>35.584529709340842</v>
      </c>
      <c r="AP129" s="73">
        <f t="shared" si="57"/>
        <v>35.584529709340842</v>
      </c>
    </row>
    <row r="130" spans="2:42" x14ac:dyDescent="0.25">
      <c r="B130" s="52">
        <f t="shared" si="46"/>
        <v>44647</v>
      </c>
      <c r="C130" s="64">
        <f t="shared" si="47"/>
        <v>0</v>
      </c>
      <c r="D130" s="17">
        <v>85.5</v>
      </c>
      <c r="E130" s="65">
        <f t="shared" si="29"/>
        <v>2.393479510087813</v>
      </c>
      <c r="F130" s="17"/>
      <c r="G130" s="56">
        <f t="shared" si="30"/>
        <v>12.556623786625059</v>
      </c>
      <c r="H130" s="56">
        <f t="shared" si="48"/>
        <v>12.556623786625059</v>
      </c>
      <c r="I130" s="56">
        <f t="shared" si="49"/>
        <v>12.556623786625059</v>
      </c>
      <c r="J130" s="65">
        <f t="shared" si="31"/>
        <v>12.556623786625059</v>
      </c>
      <c r="K130" s="58">
        <f t="shared" si="32"/>
        <v>-9.2252126910588317E-2</v>
      </c>
      <c r="L130" s="17"/>
      <c r="M130" s="58">
        <f t="shared" si="33"/>
        <v>38.026812843421148</v>
      </c>
      <c r="N130" s="66">
        <f t="shared" si="34"/>
        <v>44647</v>
      </c>
      <c r="O130" s="58">
        <f t="shared" si="50"/>
        <v>5.8139402335980597</v>
      </c>
      <c r="P130" s="58">
        <f t="shared" si="35"/>
        <v>12.092252126910589</v>
      </c>
      <c r="Q130" s="58">
        <f t="shared" si="51"/>
        <v>18.370564020223117</v>
      </c>
      <c r="R130" s="52"/>
      <c r="S130" s="67">
        <f t="shared" si="36"/>
        <v>0.25687713936288215</v>
      </c>
      <c r="T130" s="67">
        <f t="shared" si="37"/>
        <v>0.51847346825090423</v>
      </c>
      <c r="U130" s="67">
        <f t="shared" si="38"/>
        <v>0.78006979713892621</v>
      </c>
      <c r="V130" s="67"/>
      <c r="W130" s="71">
        <f t="shared" si="39"/>
        <v>0.51456999956845528</v>
      </c>
      <c r="X130" s="17"/>
      <c r="Y130" s="68">
        <f t="shared" si="40"/>
        <v>44647</v>
      </c>
      <c r="Z130" s="69">
        <f t="shared" si="41"/>
        <v>6.1650513447091715</v>
      </c>
      <c r="AA130" s="69">
        <f t="shared" si="42"/>
        <v>12.443363238021702</v>
      </c>
      <c r="AB130" s="69">
        <f t="shared" si="43"/>
        <v>18.72167513133423</v>
      </c>
      <c r="AC130" s="17"/>
      <c r="AD130" s="69">
        <f t="shared" si="44"/>
        <v>12.349679989642926</v>
      </c>
      <c r="AE130" s="98"/>
      <c r="AF130" s="69">
        <f t="shared" si="52"/>
        <v>38.026812843421148</v>
      </c>
      <c r="AH130" s="69">
        <f t="shared" si="53"/>
        <v>12.556623786625059</v>
      </c>
      <c r="AJ130" s="103">
        <f t="shared" si="45"/>
        <v>85.889368077732016</v>
      </c>
      <c r="AK130" s="103">
        <f t="shared" si="54"/>
        <v>274.110631922268</v>
      </c>
      <c r="AM130" s="108">
        <f t="shared" si="55"/>
        <v>35.563479825478659</v>
      </c>
      <c r="AN130" s="103">
        <f t="shared" si="56"/>
        <v>35.563479825478659</v>
      </c>
      <c r="AP130" s="73">
        <f t="shared" si="57"/>
        <v>35.563479825478659</v>
      </c>
    </row>
    <row r="131" spans="2:42" x14ac:dyDescent="0.25">
      <c r="B131" s="52">
        <f t="shared" si="46"/>
        <v>44648</v>
      </c>
      <c r="C131" s="64">
        <f t="shared" si="47"/>
        <v>0</v>
      </c>
      <c r="D131" s="17">
        <v>86.5</v>
      </c>
      <c r="E131" s="65">
        <f t="shared" si="29"/>
        <v>2.7850517297792119</v>
      </c>
      <c r="F131" s="17"/>
      <c r="G131" s="56">
        <f t="shared" si="30"/>
        <v>12.629829986612673</v>
      </c>
      <c r="H131" s="56">
        <f t="shared" si="48"/>
        <v>12.629829986612673</v>
      </c>
      <c r="I131" s="56">
        <f t="shared" si="49"/>
        <v>12.629829986612673</v>
      </c>
      <c r="J131" s="65">
        <f t="shared" si="31"/>
        <v>12.629829986612673</v>
      </c>
      <c r="K131" s="58">
        <f t="shared" si="32"/>
        <v>-8.7096280175648966E-2</v>
      </c>
      <c r="L131" s="17"/>
      <c r="M131" s="58">
        <f t="shared" si="33"/>
        <v>38.418385063112545</v>
      </c>
      <c r="N131" s="66">
        <f t="shared" si="34"/>
        <v>44648</v>
      </c>
      <c r="O131" s="58">
        <f t="shared" si="50"/>
        <v>5.7721812868693121</v>
      </c>
      <c r="P131" s="58">
        <f t="shared" si="35"/>
        <v>12.087096280175649</v>
      </c>
      <c r="Q131" s="58">
        <f t="shared" si="51"/>
        <v>18.402011273481985</v>
      </c>
      <c r="R131" s="52"/>
      <c r="S131" s="67">
        <f t="shared" si="36"/>
        <v>0.25513718324918433</v>
      </c>
      <c r="T131" s="67">
        <f t="shared" si="37"/>
        <v>0.51825864130361499</v>
      </c>
      <c r="U131" s="67">
        <f t="shared" si="38"/>
        <v>0.78138009935804575</v>
      </c>
      <c r="V131" s="67"/>
      <c r="W131" s="71">
        <f t="shared" si="39"/>
        <v>0.51456999956845528</v>
      </c>
      <c r="X131" s="17"/>
      <c r="Y131" s="68">
        <f t="shared" si="40"/>
        <v>44648</v>
      </c>
      <c r="Z131" s="69">
        <f t="shared" si="41"/>
        <v>6.1232923979804239</v>
      </c>
      <c r="AA131" s="69">
        <f t="shared" si="42"/>
        <v>12.43820739128676</v>
      </c>
      <c r="AB131" s="69">
        <f t="shared" si="43"/>
        <v>18.753122384593098</v>
      </c>
      <c r="AC131" s="17"/>
      <c r="AD131" s="69">
        <f t="shared" si="44"/>
        <v>12.349679989642926</v>
      </c>
      <c r="AE131" s="98"/>
      <c r="AF131" s="69">
        <f t="shared" si="52"/>
        <v>38.418385063112545</v>
      </c>
      <c r="AH131" s="69">
        <f t="shared" si="53"/>
        <v>12.629829986612673</v>
      </c>
      <c r="AJ131" s="103">
        <f t="shared" si="45"/>
        <v>85.215907606046471</v>
      </c>
      <c r="AK131" s="103">
        <f t="shared" si="54"/>
        <v>274.78409239395353</v>
      </c>
      <c r="AM131" s="108">
        <f t="shared" si="55"/>
        <v>35.538701245417819</v>
      </c>
      <c r="AN131" s="103">
        <f t="shared" si="56"/>
        <v>35.538701245417819</v>
      </c>
      <c r="AP131" s="73">
        <f t="shared" si="57"/>
        <v>35.538701245417819</v>
      </c>
    </row>
    <row r="132" spans="2:42" x14ac:dyDescent="0.25">
      <c r="B132" s="52">
        <f t="shared" si="46"/>
        <v>44649</v>
      </c>
      <c r="C132" s="64">
        <f t="shared" si="47"/>
        <v>0</v>
      </c>
      <c r="D132" s="17">
        <v>87.5</v>
      </c>
      <c r="E132" s="65">
        <f t="shared" si="29"/>
        <v>3.1757002294495389</v>
      </c>
      <c r="F132" s="17"/>
      <c r="G132" s="56">
        <f t="shared" si="30"/>
        <v>12.702969872812746</v>
      </c>
      <c r="H132" s="56">
        <f t="shared" si="48"/>
        <v>12.702969872812746</v>
      </c>
      <c r="I132" s="56">
        <f t="shared" si="49"/>
        <v>12.702969872812746</v>
      </c>
      <c r="J132" s="65">
        <f t="shared" si="31"/>
        <v>12.702969872812746</v>
      </c>
      <c r="K132" s="58">
        <f t="shared" si="32"/>
        <v>-8.1945590337085081E-2</v>
      </c>
      <c r="L132" s="17"/>
      <c r="M132" s="58">
        <f t="shared" si="33"/>
        <v>38.809033562782872</v>
      </c>
      <c r="N132" s="66">
        <f t="shared" si="34"/>
        <v>44649</v>
      </c>
      <c r="O132" s="58">
        <f t="shared" si="50"/>
        <v>5.7304606539307121</v>
      </c>
      <c r="P132" s="58">
        <f t="shared" si="35"/>
        <v>12.081945590337085</v>
      </c>
      <c r="Q132" s="58">
        <f t="shared" si="51"/>
        <v>18.433430526743457</v>
      </c>
      <c r="R132" s="52"/>
      <c r="S132" s="67">
        <f t="shared" si="36"/>
        <v>0.25339882354340931</v>
      </c>
      <c r="T132" s="67">
        <f t="shared" si="37"/>
        <v>0.51804402922700821</v>
      </c>
      <c r="U132" s="67">
        <f t="shared" si="38"/>
        <v>0.78268923491060705</v>
      </c>
      <c r="V132" s="67"/>
      <c r="W132" s="71">
        <f t="shared" si="39"/>
        <v>0.51456999956845528</v>
      </c>
      <c r="X132" s="17"/>
      <c r="Y132" s="68">
        <f t="shared" si="40"/>
        <v>44649</v>
      </c>
      <c r="Z132" s="69">
        <f t="shared" si="41"/>
        <v>6.081571765041824</v>
      </c>
      <c r="AA132" s="69">
        <f t="shared" si="42"/>
        <v>12.433056701448198</v>
      </c>
      <c r="AB132" s="69">
        <f t="shared" si="43"/>
        <v>18.78454163785457</v>
      </c>
      <c r="AC132" s="17"/>
      <c r="AD132" s="69">
        <f t="shared" si="44"/>
        <v>12.349679989642926</v>
      </c>
      <c r="AE132" s="98"/>
      <c r="AF132" s="69">
        <f t="shared" si="52"/>
        <v>38.809033562782872</v>
      </c>
      <c r="AH132" s="69">
        <f t="shared" si="53"/>
        <v>12.702969872812746</v>
      </c>
      <c r="AJ132" s="103">
        <f t="shared" si="45"/>
        <v>84.543598439731511</v>
      </c>
      <c r="AK132" s="103">
        <f t="shared" si="54"/>
        <v>275.45640156026849</v>
      </c>
      <c r="AM132" s="108">
        <f t="shared" si="55"/>
        <v>35.510212840221826</v>
      </c>
      <c r="AN132" s="103">
        <f t="shared" si="56"/>
        <v>35.510212840221826</v>
      </c>
      <c r="AP132" s="73">
        <f t="shared" si="57"/>
        <v>35.510212840221826</v>
      </c>
    </row>
    <row r="133" spans="2:42" x14ac:dyDescent="0.25">
      <c r="B133" s="52">
        <f t="shared" si="46"/>
        <v>44650</v>
      </c>
      <c r="C133" s="64">
        <f t="shared" si="47"/>
        <v>0</v>
      </c>
      <c r="D133" s="17">
        <v>88.5</v>
      </c>
      <c r="E133" s="65">
        <f t="shared" si="29"/>
        <v>3.5653267859233</v>
      </c>
      <c r="F133" s="17"/>
      <c r="G133" s="56">
        <f t="shared" si="30"/>
        <v>12.776038051263706</v>
      </c>
      <c r="H133" s="56">
        <f t="shared" si="48"/>
        <v>12.776038051263706</v>
      </c>
      <c r="I133" s="56">
        <f t="shared" si="49"/>
        <v>12.776038051263706</v>
      </c>
      <c r="J133" s="65">
        <f t="shared" si="31"/>
        <v>12.776038051263706</v>
      </c>
      <c r="K133" s="58">
        <f t="shared" si="32"/>
        <v>-7.6806253297526855E-2</v>
      </c>
      <c r="L133" s="17"/>
      <c r="M133" s="58">
        <f t="shared" si="33"/>
        <v>39.19866011925663</v>
      </c>
      <c r="N133" s="66">
        <f t="shared" si="34"/>
        <v>44650</v>
      </c>
      <c r="O133" s="58">
        <f t="shared" si="50"/>
        <v>5.6887872276656735</v>
      </c>
      <c r="P133" s="58">
        <f t="shared" si="35"/>
        <v>12.076806253297526</v>
      </c>
      <c r="Q133" s="58">
        <f t="shared" si="51"/>
        <v>18.464825278929379</v>
      </c>
      <c r="R133" s="52"/>
      <c r="S133" s="67">
        <f t="shared" si="36"/>
        <v>0.25166243078236605</v>
      </c>
      <c r="T133" s="67">
        <f t="shared" si="37"/>
        <v>0.5178298901836933</v>
      </c>
      <c r="U133" s="67">
        <f t="shared" si="38"/>
        <v>0.78399734958502043</v>
      </c>
      <c r="V133" s="67"/>
      <c r="W133" s="71">
        <f t="shared" si="39"/>
        <v>0.51456999956845528</v>
      </c>
      <c r="X133" s="17"/>
      <c r="Y133" s="68">
        <f t="shared" si="40"/>
        <v>44650</v>
      </c>
      <c r="Z133" s="69">
        <f t="shared" si="41"/>
        <v>6.0398983387767853</v>
      </c>
      <c r="AA133" s="69">
        <f t="shared" si="42"/>
        <v>12.427917364408639</v>
      </c>
      <c r="AB133" s="69">
        <f t="shared" si="43"/>
        <v>18.815936390040491</v>
      </c>
      <c r="AC133" s="17"/>
      <c r="AD133" s="69">
        <f t="shared" si="44"/>
        <v>12.349679989642926</v>
      </c>
      <c r="AE133" s="98"/>
      <c r="AF133" s="69">
        <f t="shared" si="52"/>
        <v>39.19866011925663</v>
      </c>
      <c r="AH133" s="69">
        <f t="shared" si="53"/>
        <v>12.776038051263706</v>
      </c>
      <c r="AJ133" s="103">
        <f t="shared" si="45"/>
        <v>83.87255033681511</v>
      </c>
      <c r="AK133" s="103">
        <f t="shared" si="54"/>
        <v>276.1274496631849</v>
      </c>
      <c r="AM133" s="108">
        <f t="shared" si="55"/>
        <v>35.478035419122719</v>
      </c>
      <c r="AN133" s="103">
        <f t="shared" si="56"/>
        <v>35.478035419122719</v>
      </c>
      <c r="AP133" s="73">
        <f t="shared" si="57"/>
        <v>35.478035419122719</v>
      </c>
    </row>
    <row r="134" spans="2:42" x14ac:dyDescent="0.25">
      <c r="B134" s="52">
        <f t="shared" si="46"/>
        <v>44651</v>
      </c>
      <c r="C134" s="64">
        <f t="shared" si="47"/>
        <v>0</v>
      </c>
      <c r="D134" s="17">
        <v>89.5</v>
      </c>
      <c r="E134" s="65">
        <f t="shared" si="29"/>
        <v>3.9538334878793284</v>
      </c>
      <c r="F134" s="17"/>
      <c r="G134" s="56">
        <f t="shared" si="30"/>
        <v>12.84902898066445</v>
      </c>
      <c r="H134" s="56">
        <f t="shared" si="48"/>
        <v>12.84902898066445</v>
      </c>
      <c r="I134" s="56">
        <f t="shared" si="49"/>
        <v>12.84902898066445</v>
      </c>
      <c r="J134" s="65">
        <f t="shared" si="31"/>
        <v>12.84902898066445</v>
      </c>
      <c r="K134" s="58">
        <f t="shared" si="32"/>
        <v>-7.1684418726875893E-2</v>
      </c>
      <c r="L134" s="17"/>
      <c r="M134" s="58">
        <f t="shared" si="33"/>
        <v>39.587166821212662</v>
      </c>
      <c r="N134" s="66">
        <f t="shared" si="34"/>
        <v>44651</v>
      </c>
      <c r="O134" s="58">
        <f t="shared" si="50"/>
        <v>5.6471699283946517</v>
      </c>
      <c r="P134" s="58">
        <f t="shared" si="35"/>
        <v>12.071684418726877</v>
      </c>
      <c r="Q134" s="58">
        <f t="shared" si="51"/>
        <v>18.496198909059103</v>
      </c>
      <c r="R134" s="52"/>
      <c r="S134" s="67">
        <f t="shared" si="36"/>
        <v>0.24992837664607345</v>
      </c>
      <c r="T134" s="67">
        <f t="shared" si="37"/>
        <v>0.51761648040991615</v>
      </c>
      <c r="U134" s="67">
        <f t="shared" si="38"/>
        <v>0.78530458417375892</v>
      </c>
      <c r="V134" s="67"/>
      <c r="W134" s="71">
        <f t="shared" si="39"/>
        <v>0.51456999956845528</v>
      </c>
      <c r="X134" s="17"/>
      <c r="Y134" s="68">
        <f t="shared" si="40"/>
        <v>44651</v>
      </c>
      <c r="Z134" s="69">
        <f t="shared" si="41"/>
        <v>5.9982810395057626</v>
      </c>
      <c r="AA134" s="69">
        <f t="shared" si="42"/>
        <v>12.422795529837988</v>
      </c>
      <c r="AB134" s="69">
        <f t="shared" si="43"/>
        <v>18.847310020170212</v>
      </c>
      <c r="AC134" s="17"/>
      <c r="AD134" s="69">
        <f t="shared" si="44"/>
        <v>12.349679989642926</v>
      </c>
      <c r="AE134" s="98"/>
      <c r="AF134" s="69">
        <f t="shared" si="52"/>
        <v>39.587166821212662</v>
      </c>
      <c r="AH134" s="69">
        <f t="shared" si="53"/>
        <v>12.84902898066445</v>
      </c>
      <c r="AJ134" s="103">
        <f t="shared" si="45"/>
        <v>83.202873394925078</v>
      </c>
      <c r="AK134" s="103">
        <f t="shared" si="54"/>
        <v>276.79712660507494</v>
      </c>
      <c r="AM134" s="108">
        <f t="shared" si="55"/>
        <v>35.442191749639115</v>
      </c>
      <c r="AN134" s="103">
        <f t="shared" si="56"/>
        <v>35.442191749639115</v>
      </c>
      <c r="AP134" s="73">
        <f t="shared" si="57"/>
        <v>35.442191749639115</v>
      </c>
    </row>
    <row r="135" spans="2:42" x14ac:dyDescent="0.25">
      <c r="B135" s="52">
        <f t="shared" si="46"/>
        <v>44652</v>
      </c>
      <c r="C135" s="64">
        <f t="shared" si="47"/>
        <v>0</v>
      </c>
      <c r="D135" s="17">
        <v>90.5</v>
      </c>
      <c r="E135" s="65">
        <f t="shared" si="29"/>
        <v>4.341122726247284</v>
      </c>
      <c r="F135" s="17"/>
      <c r="G135" s="56">
        <f t="shared" si="30"/>
        <v>12.921936950591247</v>
      </c>
      <c r="H135" s="56">
        <f t="shared" si="48"/>
        <v>12.921936950591247</v>
      </c>
      <c r="I135" s="56">
        <f t="shared" si="49"/>
        <v>12.921936950591247</v>
      </c>
      <c r="J135" s="65">
        <f t="shared" si="31"/>
        <v>12.921936950591247</v>
      </c>
      <c r="K135" s="58">
        <f t="shared" si="32"/>
        <v>-6.6586182978728786E-2</v>
      </c>
      <c r="L135" s="17"/>
      <c r="M135" s="58">
        <f t="shared" si="33"/>
        <v>39.974456059580618</v>
      </c>
      <c r="N135" s="66">
        <f t="shared" si="34"/>
        <v>44652</v>
      </c>
      <c r="O135" s="58">
        <f t="shared" si="50"/>
        <v>5.6056177076831046</v>
      </c>
      <c r="P135" s="58">
        <f t="shared" si="35"/>
        <v>12.066586182978728</v>
      </c>
      <c r="Q135" s="58">
        <f t="shared" si="51"/>
        <v>18.527554658274351</v>
      </c>
      <c r="R135" s="52"/>
      <c r="S135" s="67">
        <f t="shared" si="36"/>
        <v>0.24819703411642566</v>
      </c>
      <c r="T135" s="67">
        <f t="shared" si="37"/>
        <v>0.51740405392041</v>
      </c>
      <c r="U135" s="67">
        <f t="shared" si="38"/>
        <v>0.78661107372439432</v>
      </c>
      <c r="V135" s="67"/>
      <c r="W135" s="71">
        <f t="shared" si="39"/>
        <v>0.51456999956845528</v>
      </c>
      <c r="X135" s="17"/>
      <c r="Y135" s="68">
        <f t="shared" si="40"/>
        <v>44652</v>
      </c>
      <c r="Z135" s="69">
        <f t="shared" si="41"/>
        <v>5.9567288187942156</v>
      </c>
      <c r="AA135" s="69">
        <f t="shared" si="42"/>
        <v>12.417697294089841</v>
      </c>
      <c r="AB135" s="69">
        <f t="shared" si="43"/>
        <v>18.878665769385464</v>
      </c>
      <c r="AC135" s="17"/>
      <c r="AD135" s="69">
        <f t="shared" si="44"/>
        <v>12.349679989642926</v>
      </c>
      <c r="AE135" s="98"/>
      <c r="AF135" s="69">
        <f t="shared" si="52"/>
        <v>39.974456059580618</v>
      </c>
      <c r="AH135" s="69">
        <f t="shared" si="53"/>
        <v>12.921936950591249</v>
      </c>
      <c r="AJ135" s="103">
        <f t="shared" si="45"/>
        <v>82.534678151145783</v>
      </c>
      <c r="AK135" s="103">
        <f t="shared" si="54"/>
        <v>277.46532184885422</v>
      </c>
      <c r="AM135" s="108">
        <f t="shared" si="55"/>
        <v>35.40270658187535</v>
      </c>
      <c r="AN135" s="103">
        <f t="shared" si="56"/>
        <v>35.40270658187535</v>
      </c>
      <c r="AP135" s="73">
        <f t="shared" si="57"/>
        <v>35.40270658187535</v>
      </c>
    </row>
    <row r="136" spans="2:42" x14ac:dyDescent="0.25">
      <c r="B136" s="52">
        <f t="shared" si="46"/>
        <v>44653</v>
      </c>
      <c r="C136" s="64">
        <f t="shared" si="47"/>
        <v>0</v>
      </c>
      <c r="D136" s="17">
        <v>91.5</v>
      </c>
      <c r="E136" s="65">
        <f t="shared" si="29"/>
        <v>4.7270971850255528</v>
      </c>
      <c r="F136" s="17"/>
      <c r="G136" s="56">
        <f t="shared" si="30"/>
        <v>12.994756059695785</v>
      </c>
      <c r="H136" s="56">
        <f t="shared" si="48"/>
        <v>12.994756059695785</v>
      </c>
      <c r="I136" s="56">
        <f t="shared" si="49"/>
        <v>12.994756059695785</v>
      </c>
      <c r="J136" s="65">
        <f t="shared" si="31"/>
        <v>12.994756059695785</v>
      </c>
      <c r="K136" s="58">
        <f t="shared" si="32"/>
        <v>-6.1517582078024685E-2</v>
      </c>
      <c r="L136" s="17"/>
      <c r="M136" s="58">
        <f t="shared" si="33"/>
        <v>40.360430518358882</v>
      </c>
      <c r="N136" s="66">
        <f t="shared" si="34"/>
        <v>44653</v>
      </c>
      <c r="O136" s="58">
        <f t="shared" si="50"/>
        <v>5.5641395522301327</v>
      </c>
      <c r="P136" s="58">
        <f t="shared" si="35"/>
        <v>12.061517582078025</v>
      </c>
      <c r="Q136" s="58">
        <f t="shared" si="51"/>
        <v>18.558895611925919</v>
      </c>
      <c r="R136" s="52"/>
      <c r="S136" s="67">
        <f t="shared" si="36"/>
        <v>0.24646877763921848</v>
      </c>
      <c r="T136" s="67">
        <f t="shared" si="37"/>
        <v>0.51719286221621408</v>
      </c>
      <c r="U136" s="67">
        <f t="shared" si="38"/>
        <v>0.78791694679320967</v>
      </c>
      <c r="V136" s="67"/>
      <c r="W136" s="71">
        <f t="shared" si="39"/>
        <v>0.51456999956845528</v>
      </c>
      <c r="X136" s="17"/>
      <c r="Y136" s="68">
        <f t="shared" si="40"/>
        <v>44653</v>
      </c>
      <c r="Z136" s="69">
        <f t="shared" si="41"/>
        <v>5.9152506633412436</v>
      </c>
      <c r="AA136" s="69">
        <f t="shared" si="42"/>
        <v>12.412628693189138</v>
      </c>
      <c r="AB136" s="69">
        <f t="shared" si="43"/>
        <v>18.910006723037032</v>
      </c>
      <c r="AC136" s="17"/>
      <c r="AD136" s="69">
        <f t="shared" si="44"/>
        <v>12.349679989642926</v>
      </c>
      <c r="AE136" s="98"/>
      <c r="AF136" s="69">
        <f t="shared" si="52"/>
        <v>40.360430518358882</v>
      </c>
      <c r="AH136" s="69">
        <f t="shared" si="53"/>
        <v>12.994756059695789</v>
      </c>
      <c r="AJ136" s="103">
        <f t="shared" si="45"/>
        <v>81.868075681898887</v>
      </c>
      <c r="AK136" s="103">
        <f t="shared" si="54"/>
        <v>278.13192431810114</v>
      </c>
      <c r="AM136" s="108">
        <f t="shared" si="55"/>
        <v>35.35960667692278</v>
      </c>
      <c r="AN136" s="103">
        <f t="shared" si="56"/>
        <v>35.35960667692278</v>
      </c>
      <c r="AP136" s="73">
        <f t="shared" si="57"/>
        <v>35.35960667692278</v>
      </c>
    </row>
    <row r="137" spans="2:42" x14ac:dyDescent="0.25">
      <c r="B137" s="52">
        <f t="shared" si="46"/>
        <v>44654</v>
      </c>
      <c r="C137" s="64">
        <f t="shared" si="47"/>
        <v>0</v>
      </c>
      <c r="D137" s="17">
        <v>92.5</v>
      </c>
      <c r="E137" s="65">
        <f t="shared" si="29"/>
        <v>5.1116598325816787</v>
      </c>
      <c r="F137" s="17"/>
      <c r="G137" s="56">
        <f t="shared" si="30"/>
        <v>13.067480193870489</v>
      </c>
      <c r="H137" s="56">
        <f t="shared" si="48"/>
        <v>13.067480193870489</v>
      </c>
      <c r="I137" s="56">
        <f t="shared" si="49"/>
        <v>13.067480193870489</v>
      </c>
      <c r="J137" s="65">
        <f t="shared" si="31"/>
        <v>13.067480193870489</v>
      </c>
      <c r="K137" s="58">
        <f t="shared" si="32"/>
        <v>-5.6484584787907924E-2</v>
      </c>
      <c r="L137" s="17"/>
      <c r="M137" s="58">
        <f t="shared" si="33"/>
        <v>40.744993165915012</v>
      </c>
      <c r="N137" s="66">
        <f t="shared" si="34"/>
        <v>44654</v>
      </c>
      <c r="O137" s="58">
        <f t="shared" si="50"/>
        <v>5.5227444878526635</v>
      </c>
      <c r="P137" s="58">
        <f t="shared" si="35"/>
        <v>12.056484584787908</v>
      </c>
      <c r="Q137" s="58">
        <f t="shared" si="51"/>
        <v>18.590224681723154</v>
      </c>
      <c r="R137" s="52"/>
      <c r="S137" s="67">
        <f t="shared" si="36"/>
        <v>0.24474398329015729</v>
      </c>
      <c r="T137" s="67">
        <f t="shared" si="37"/>
        <v>0.51698315399579253</v>
      </c>
      <c r="U137" s="67">
        <f t="shared" si="38"/>
        <v>0.78922232470142772</v>
      </c>
      <c r="V137" s="67"/>
      <c r="W137" s="71">
        <f t="shared" si="39"/>
        <v>0.51456999956845528</v>
      </c>
      <c r="X137" s="17"/>
      <c r="Y137" s="68">
        <f t="shared" si="40"/>
        <v>44654</v>
      </c>
      <c r="Z137" s="69">
        <f t="shared" si="41"/>
        <v>5.8738555989637753</v>
      </c>
      <c r="AA137" s="69">
        <f t="shared" si="42"/>
        <v>12.407595695899021</v>
      </c>
      <c r="AB137" s="69">
        <f t="shared" si="43"/>
        <v>18.941335792834266</v>
      </c>
      <c r="AC137" s="17"/>
      <c r="AD137" s="69">
        <f t="shared" si="44"/>
        <v>12.349679989642926</v>
      </c>
      <c r="AE137" s="98"/>
      <c r="AF137" s="69">
        <f t="shared" si="52"/>
        <v>40.744993165915012</v>
      </c>
      <c r="AH137" s="69">
        <f t="shared" si="53"/>
        <v>13.067480193870491</v>
      </c>
      <c r="AJ137" s="103">
        <f t="shared" si="45"/>
        <v>81.203177702891949</v>
      </c>
      <c r="AK137" s="103">
        <f t="shared" si="54"/>
        <v>278.79682229710806</v>
      </c>
      <c r="AM137" s="108">
        <f t="shared" si="55"/>
        <v>35.312920839278043</v>
      </c>
      <c r="AN137" s="103">
        <f t="shared" si="56"/>
        <v>35.312920839278043</v>
      </c>
      <c r="AP137" s="73">
        <f t="shared" si="57"/>
        <v>35.312920839278043</v>
      </c>
    </row>
    <row r="138" spans="2:42" x14ac:dyDescent="0.25">
      <c r="B138" s="52">
        <f t="shared" si="46"/>
        <v>44655</v>
      </c>
      <c r="C138" s="64">
        <f t="shared" si="47"/>
        <v>0</v>
      </c>
      <c r="D138" s="17">
        <v>93.5</v>
      </c>
      <c r="E138" s="65">
        <f t="shared" si="29"/>
        <v>5.4947139134961001</v>
      </c>
      <c r="F138" s="17"/>
      <c r="G138" s="56">
        <f t="shared" si="30"/>
        <v>13.140103004368966</v>
      </c>
      <c r="H138" s="56">
        <f t="shared" si="48"/>
        <v>13.140103004368966</v>
      </c>
      <c r="I138" s="56">
        <f t="shared" si="49"/>
        <v>13.140103004368966</v>
      </c>
      <c r="J138" s="65">
        <f t="shared" si="31"/>
        <v>13.140103004368966</v>
      </c>
      <c r="K138" s="58">
        <f t="shared" si="32"/>
        <v>-5.149308576370433E-2</v>
      </c>
      <c r="L138" s="17"/>
      <c r="M138" s="58">
        <f t="shared" si="33"/>
        <v>41.128047246829432</v>
      </c>
      <c r="N138" s="66">
        <f t="shared" si="34"/>
        <v>44655</v>
      </c>
      <c r="O138" s="58">
        <f t="shared" si="50"/>
        <v>5.4814415835792216</v>
      </c>
      <c r="P138" s="58">
        <f t="shared" si="35"/>
        <v>12.051493085763704</v>
      </c>
      <c r="Q138" s="58">
        <f t="shared" si="51"/>
        <v>18.621544587948186</v>
      </c>
      <c r="R138" s="52"/>
      <c r="S138" s="67">
        <f t="shared" si="36"/>
        <v>0.24302302894543054</v>
      </c>
      <c r="T138" s="67">
        <f t="shared" si="37"/>
        <v>0.51677517486978397</v>
      </c>
      <c r="U138" s="67">
        <f t="shared" si="38"/>
        <v>0.79052732079413746</v>
      </c>
      <c r="V138" s="67"/>
      <c r="W138" s="71">
        <f t="shared" si="39"/>
        <v>0.51456999956845528</v>
      </c>
      <c r="X138" s="17"/>
      <c r="Y138" s="68">
        <f t="shared" si="40"/>
        <v>44655</v>
      </c>
      <c r="Z138" s="69">
        <f t="shared" si="41"/>
        <v>5.8325526946903334</v>
      </c>
      <c r="AA138" s="69">
        <f t="shared" si="42"/>
        <v>12.402604196874815</v>
      </c>
      <c r="AB138" s="69">
        <f t="shared" si="43"/>
        <v>18.972655699059299</v>
      </c>
      <c r="AC138" s="17"/>
      <c r="AD138" s="69">
        <f t="shared" si="44"/>
        <v>12.349679989642926</v>
      </c>
      <c r="AE138" s="98"/>
      <c r="AF138" s="69">
        <f t="shared" si="52"/>
        <v>41.128047246829432</v>
      </c>
      <c r="AH138" s="69">
        <f t="shared" si="53"/>
        <v>13.140103004368966</v>
      </c>
      <c r="AJ138" s="103">
        <f t="shared" si="45"/>
        <v>80.540096669170822</v>
      </c>
      <c r="AK138" s="103">
        <f t="shared" si="54"/>
        <v>279.45990333082921</v>
      </c>
      <c r="AM138" s="108">
        <f t="shared" si="55"/>
        <v>35.262679953186947</v>
      </c>
      <c r="AN138" s="103">
        <f t="shared" si="56"/>
        <v>35.262679953186947</v>
      </c>
      <c r="AP138" s="73">
        <f t="shared" si="57"/>
        <v>35.262679953186947</v>
      </c>
    </row>
    <row r="139" spans="2:42" x14ac:dyDescent="0.25">
      <c r="B139" s="52">
        <f t="shared" si="46"/>
        <v>44656</v>
      </c>
      <c r="C139" s="64">
        <f t="shared" si="47"/>
        <v>0</v>
      </c>
      <c r="D139" s="17">
        <v>94.5</v>
      </c>
      <c r="E139" s="65">
        <f t="shared" si="29"/>
        <v>5.8761629410093974</v>
      </c>
      <c r="F139" s="17"/>
      <c r="G139" s="56">
        <f t="shared" si="30"/>
        <v>13.212617885871158</v>
      </c>
      <c r="H139" s="56">
        <f t="shared" si="48"/>
        <v>13.212617885871158</v>
      </c>
      <c r="I139" s="56">
        <f t="shared" si="49"/>
        <v>13.212617885871158</v>
      </c>
      <c r="J139" s="65">
        <f t="shared" si="31"/>
        <v>13.212617885871158</v>
      </c>
      <c r="K139" s="58">
        <f t="shared" si="32"/>
        <v>-4.6548898801807459E-2</v>
      </c>
      <c r="L139" s="17"/>
      <c r="M139" s="58">
        <f t="shared" si="33"/>
        <v>41.50949627434273</v>
      </c>
      <c r="N139" s="66">
        <f t="shared" si="34"/>
        <v>44656</v>
      </c>
      <c r="O139" s="58">
        <f t="shared" si="50"/>
        <v>5.4402399558662289</v>
      </c>
      <c r="P139" s="58">
        <f t="shared" si="35"/>
        <v>12.046548898801808</v>
      </c>
      <c r="Q139" s="58">
        <f t="shared" si="51"/>
        <v>18.652857841737386</v>
      </c>
      <c r="R139" s="52"/>
      <c r="S139" s="67">
        <f t="shared" si="36"/>
        <v>0.24130629445738916</v>
      </c>
      <c r="T139" s="67">
        <f t="shared" si="37"/>
        <v>0.51656916707970502</v>
      </c>
      <c r="U139" s="67">
        <f t="shared" si="38"/>
        <v>0.79183203970202076</v>
      </c>
      <c r="V139" s="67"/>
      <c r="W139" s="71">
        <f t="shared" si="39"/>
        <v>0.51456999956845528</v>
      </c>
      <c r="X139" s="17"/>
      <c r="Y139" s="68">
        <f t="shared" si="40"/>
        <v>44656</v>
      </c>
      <c r="Z139" s="69">
        <f t="shared" si="41"/>
        <v>5.7913510669773398</v>
      </c>
      <c r="AA139" s="69">
        <f t="shared" si="42"/>
        <v>12.39766000991292</v>
      </c>
      <c r="AB139" s="69">
        <f t="shared" si="43"/>
        <v>19.003968952848499</v>
      </c>
      <c r="AC139" s="17"/>
      <c r="AD139" s="69">
        <f t="shared" si="44"/>
        <v>12.349679989642926</v>
      </c>
      <c r="AE139" s="98"/>
      <c r="AF139" s="69">
        <f t="shared" si="52"/>
        <v>41.50949627434273</v>
      </c>
      <c r="AH139" s="69">
        <f t="shared" si="53"/>
        <v>13.212617885871159</v>
      </c>
      <c r="AJ139" s="103">
        <f t="shared" si="45"/>
        <v>79.878945875304922</v>
      </c>
      <c r="AK139" s="103">
        <f t="shared" si="54"/>
        <v>280.12105412469509</v>
      </c>
      <c r="AM139" s="108">
        <f t="shared" si="55"/>
        <v>35.208917022814916</v>
      </c>
      <c r="AN139" s="103">
        <f t="shared" si="56"/>
        <v>35.208917022814916</v>
      </c>
      <c r="AP139" s="73">
        <f t="shared" si="57"/>
        <v>35.208917022814916</v>
      </c>
    </row>
    <row r="140" spans="2:42" x14ac:dyDescent="0.25">
      <c r="B140" s="52">
        <f t="shared" si="46"/>
        <v>44657</v>
      </c>
      <c r="C140" s="64">
        <f t="shared" si="47"/>
        <v>0</v>
      </c>
      <c r="D140" s="17">
        <v>95.5</v>
      </c>
      <c r="E140" s="65">
        <f t="shared" si="29"/>
        <v>6.2559106901327093</v>
      </c>
      <c r="F140" s="17"/>
      <c r="G140" s="56">
        <f t="shared" si="30"/>
        <v>13.285017954484898</v>
      </c>
      <c r="H140" s="56">
        <f t="shared" si="48"/>
        <v>13.285017954484898</v>
      </c>
      <c r="I140" s="56">
        <f t="shared" si="49"/>
        <v>13.285017954484898</v>
      </c>
      <c r="J140" s="65">
        <f t="shared" si="31"/>
        <v>13.285017954484898</v>
      </c>
      <c r="K140" s="58">
        <f t="shared" si="32"/>
        <v>-4.1657750191158596E-2</v>
      </c>
      <c r="L140" s="17"/>
      <c r="M140" s="58">
        <f t="shared" si="33"/>
        <v>41.889244023466041</v>
      </c>
      <c r="N140" s="66">
        <f t="shared" si="34"/>
        <v>44657</v>
      </c>
      <c r="O140" s="58">
        <f t="shared" si="50"/>
        <v>5.3991487729487089</v>
      </c>
      <c r="P140" s="58">
        <f t="shared" si="35"/>
        <v>12.041657750191158</v>
      </c>
      <c r="Q140" s="58">
        <f t="shared" si="51"/>
        <v>18.684166727433606</v>
      </c>
      <c r="R140" s="52"/>
      <c r="S140" s="67">
        <f t="shared" si="36"/>
        <v>0.23959416183582583</v>
      </c>
      <c r="T140" s="67">
        <f t="shared" si="37"/>
        <v>0.51636536922092791</v>
      </c>
      <c r="U140" s="67">
        <f t="shared" si="38"/>
        <v>0.79313657660602987</v>
      </c>
      <c r="V140" s="67"/>
      <c r="W140" s="71">
        <f t="shared" si="39"/>
        <v>0.51456999956845528</v>
      </c>
      <c r="X140" s="17"/>
      <c r="Y140" s="68">
        <f t="shared" si="40"/>
        <v>44657</v>
      </c>
      <c r="Z140" s="69">
        <f t="shared" si="41"/>
        <v>5.7502598840598198</v>
      </c>
      <c r="AA140" s="69">
        <f t="shared" si="42"/>
        <v>12.392768861302269</v>
      </c>
      <c r="AB140" s="69">
        <f t="shared" si="43"/>
        <v>19.035277838544715</v>
      </c>
      <c r="AC140" s="17"/>
      <c r="AD140" s="69">
        <f t="shared" si="44"/>
        <v>12.349679989642926</v>
      </c>
      <c r="AE140" s="98"/>
      <c r="AF140" s="69">
        <f t="shared" si="52"/>
        <v>41.889244023466041</v>
      </c>
      <c r="AH140" s="69">
        <f t="shared" si="53"/>
        <v>13.285017954484896</v>
      </c>
      <c r="AJ140" s="103">
        <f t="shared" si="45"/>
        <v>79.219839555725514</v>
      </c>
      <c r="AK140" s="103">
        <f t="shared" si="54"/>
        <v>280.78016044427449</v>
      </c>
      <c r="AM140" s="108">
        <f t="shared" si="55"/>
        <v>35.15166721613727</v>
      </c>
      <c r="AN140" s="103">
        <f t="shared" si="56"/>
        <v>35.15166721613727</v>
      </c>
      <c r="AP140" s="73">
        <f t="shared" si="57"/>
        <v>35.15166721613727</v>
      </c>
    </row>
    <row r="141" spans="2:42" x14ac:dyDescent="0.25">
      <c r="B141" s="52">
        <f t="shared" si="46"/>
        <v>44658</v>
      </c>
      <c r="C141" s="64">
        <f t="shared" si="47"/>
        <v>0</v>
      </c>
      <c r="D141" s="17">
        <v>96.5</v>
      </c>
      <c r="E141" s="65">
        <f t="shared" si="29"/>
        <v>6.6338611914804533</v>
      </c>
      <c r="F141" s="17"/>
      <c r="G141" s="56">
        <f t="shared" si="30"/>
        <v>13.357296025677563</v>
      </c>
      <c r="H141" s="56">
        <f t="shared" si="48"/>
        <v>13.357296025677563</v>
      </c>
      <c r="I141" s="56">
        <f t="shared" si="49"/>
        <v>13.357296025677563</v>
      </c>
      <c r="J141" s="65">
        <f t="shared" si="31"/>
        <v>13.357296025677563</v>
      </c>
      <c r="K141" s="58">
        <f t="shared" si="32"/>
        <v>-3.6825272174886056E-2</v>
      </c>
      <c r="L141" s="17"/>
      <c r="M141" s="58">
        <f t="shared" si="33"/>
        <v>42.267194524813789</v>
      </c>
      <c r="N141" s="66">
        <f t="shared" si="34"/>
        <v>44658</v>
      </c>
      <c r="O141" s="58">
        <f t="shared" si="50"/>
        <v>5.3581772593361041</v>
      </c>
      <c r="P141" s="58">
        <f t="shared" si="35"/>
        <v>12.036825272174886</v>
      </c>
      <c r="Q141" s="58">
        <f t="shared" si="51"/>
        <v>18.715473285013665</v>
      </c>
      <c r="R141" s="52"/>
      <c r="S141" s="67">
        <f t="shared" si="36"/>
        <v>0.23788701543530064</v>
      </c>
      <c r="T141" s="67">
        <f t="shared" si="37"/>
        <v>0.51616401597024986</v>
      </c>
      <c r="U141" s="67">
        <f t="shared" si="38"/>
        <v>0.79444101650519905</v>
      </c>
      <c r="V141" s="67"/>
      <c r="W141" s="71">
        <f t="shared" si="39"/>
        <v>0.51456999956845528</v>
      </c>
      <c r="X141" s="17"/>
      <c r="Y141" s="68">
        <f t="shared" si="40"/>
        <v>44658</v>
      </c>
      <c r="Z141" s="69">
        <f t="shared" si="41"/>
        <v>5.709288370447215</v>
      </c>
      <c r="AA141" s="69">
        <f t="shared" si="42"/>
        <v>12.387936383285997</v>
      </c>
      <c r="AB141" s="69">
        <f t="shared" si="43"/>
        <v>19.066584396124778</v>
      </c>
      <c r="AC141" s="17"/>
      <c r="AD141" s="69">
        <f t="shared" si="44"/>
        <v>12.349679989642926</v>
      </c>
      <c r="AE141" s="98"/>
      <c r="AF141" s="69">
        <f t="shared" si="52"/>
        <v>42.267194524813789</v>
      </c>
      <c r="AH141" s="69">
        <f t="shared" si="53"/>
        <v>13.357296025677563</v>
      </c>
      <c r="AJ141" s="103">
        <f t="shared" si="45"/>
        <v>78.562892985228018</v>
      </c>
      <c r="AK141" s="103">
        <f t="shared" si="54"/>
        <v>281.43710701477198</v>
      </c>
      <c r="AM141" s="108">
        <f t="shared" si="55"/>
        <v>35.090967912433271</v>
      </c>
      <c r="AN141" s="103">
        <f t="shared" si="56"/>
        <v>35.090967912433271</v>
      </c>
      <c r="AP141" s="73">
        <f t="shared" si="57"/>
        <v>35.090967912433271</v>
      </c>
    </row>
    <row r="142" spans="2:42" x14ac:dyDescent="0.25">
      <c r="B142" s="52">
        <f t="shared" si="46"/>
        <v>44659</v>
      </c>
      <c r="C142" s="64">
        <f t="shared" si="47"/>
        <v>0</v>
      </c>
      <c r="D142" s="17">
        <v>97.5</v>
      </c>
      <c r="E142" s="65">
        <f t="shared" si="29"/>
        <v>7.0099187258840718</v>
      </c>
      <c r="F142" s="17"/>
      <c r="G142" s="56">
        <f t="shared" si="30"/>
        <v>13.429444592134155</v>
      </c>
      <c r="H142" s="56">
        <f t="shared" si="48"/>
        <v>13.429444592134155</v>
      </c>
      <c r="I142" s="56">
        <f t="shared" si="49"/>
        <v>13.429444592134155</v>
      </c>
      <c r="J142" s="65">
        <f t="shared" si="31"/>
        <v>13.429444592134155</v>
      </c>
      <c r="K142" s="58">
        <f t="shared" si="32"/>
        <v>-3.2056996529539847E-2</v>
      </c>
      <c r="L142" s="17"/>
      <c r="M142" s="58">
        <f t="shared" si="33"/>
        <v>42.643252059217403</v>
      </c>
      <c r="N142" s="66">
        <f t="shared" si="34"/>
        <v>44659</v>
      </c>
      <c r="O142" s="58">
        <f t="shared" si="50"/>
        <v>5.3173347004624629</v>
      </c>
      <c r="P142" s="58">
        <f t="shared" si="35"/>
        <v>12.032056996529541</v>
      </c>
      <c r="Q142" s="58">
        <f t="shared" si="51"/>
        <v>18.746779292596617</v>
      </c>
      <c r="R142" s="52"/>
      <c r="S142" s="67">
        <f t="shared" si="36"/>
        <v>0.23618524214889891</v>
      </c>
      <c r="T142" s="67">
        <f t="shared" si="37"/>
        <v>0.51596533781836051</v>
      </c>
      <c r="U142" s="67">
        <f t="shared" si="38"/>
        <v>0.79574543348782201</v>
      </c>
      <c r="V142" s="67"/>
      <c r="W142" s="71">
        <f t="shared" si="39"/>
        <v>0.51456999956845528</v>
      </c>
      <c r="X142" s="17"/>
      <c r="Y142" s="68">
        <f t="shared" si="40"/>
        <v>44659</v>
      </c>
      <c r="Z142" s="69">
        <f t="shared" si="41"/>
        <v>5.6684458115735739</v>
      </c>
      <c r="AA142" s="69">
        <f t="shared" si="42"/>
        <v>12.383168107640653</v>
      </c>
      <c r="AB142" s="69">
        <f t="shared" si="43"/>
        <v>19.09789040370773</v>
      </c>
      <c r="AC142" s="17"/>
      <c r="AD142" s="69">
        <f t="shared" si="44"/>
        <v>12.349679989642926</v>
      </c>
      <c r="AE142" s="98"/>
      <c r="AF142" s="69">
        <f t="shared" si="52"/>
        <v>42.643252059217403</v>
      </c>
      <c r="AH142" s="69">
        <f t="shared" si="53"/>
        <v>13.429444592134157</v>
      </c>
      <c r="AJ142" s="103">
        <f t="shared" si="45"/>
        <v>77.908222579638718</v>
      </c>
      <c r="AK142" s="103">
        <f t="shared" si="54"/>
        <v>282.09177742036127</v>
      </c>
      <c r="AM142" s="108">
        <f t="shared" si="55"/>
        <v>35.026858753258487</v>
      </c>
      <c r="AN142" s="103">
        <f t="shared" si="56"/>
        <v>35.026858753258487</v>
      </c>
      <c r="AP142" s="73">
        <f t="shared" si="57"/>
        <v>35.026858753258487</v>
      </c>
    </row>
    <row r="143" spans="2:42" x14ac:dyDescent="0.25">
      <c r="B143" s="52">
        <f t="shared" si="46"/>
        <v>44660</v>
      </c>
      <c r="C143" s="64">
        <f t="shared" si="47"/>
        <v>0</v>
      </c>
      <c r="D143" s="17">
        <v>98.5</v>
      </c>
      <c r="E143" s="65">
        <f t="shared" si="29"/>
        <v>7.3839878198449451</v>
      </c>
      <c r="F143" s="17"/>
      <c r="G143" s="56">
        <f t="shared" si="30"/>
        <v>13.501455801540637</v>
      </c>
      <c r="H143" s="56">
        <f t="shared" si="48"/>
        <v>13.501455801540637</v>
      </c>
      <c r="I143" s="56">
        <f t="shared" si="49"/>
        <v>13.501455801540637</v>
      </c>
      <c r="J143" s="65">
        <f t="shared" si="31"/>
        <v>13.501455801540637</v>
      </c>
      <c r="K143" s="58">
        <f t="shared" si="32"/>
        <v>-2.73583482692209E-2</v>
      </c>
      <c r="L143" s="17"/>
      <c r="M143" s="58">
        <f t="shared" si="33"/>
        <v>43.01732115317828</v>
      </c>
      <c r="N143" s="66">
        <f t="shared" si="34"/>
        <v>44660</v>
      </c>
      <c r="O143" s="58">
        <f t="shared" si="50"/>
        <v>5.2766304474989028</v>
      </c>
      <c r="P143" s="58">
        <f t="shared" si="35"/>
        <v>12.027358348269221</v>
      </c>
      <c r="Q143" s="58">
        <f t="shared" si="51"/>
        <v>18.778086249039539</v>
      </c>
      <c r="R143" s="52"/>
      <c r="S143" s="67">
        <f t="shared" si="36"/>
        <v>0.23448923160875057</v>
      </c>
      <c r="T143" s="67">
        <f t="shared" si="37"/>
        <v>0.5157695608075139</v>
      </c>
      <c r="U143" s="67">
        <f t="shared" si="38"/>
        <v>0.79704989000627713</v>
      </c>
      <c r="V143" s="67"/>
      <c r="W143" s="71">
        <f t="shared" si="39"/>
        <v>0.51456999956845528</v>
      </c>
      <c r="X143" s="17"/>
      <c r="Y143" s="68">
        <f t="shared" si="40"/>
        <v>44660</v>
      </c>
      <c r="Z143" s="69">
        <f t="shared" si="41"/>
        <v>5.6277415586100137</v>
      </c>
      <c r="AA143" s="69">
        <f t="shared" si="42"/>
        <v>12.378469459380334</v>
      </c>
      <c r="AB143" s="69">
        <f t="shared" si="43"/>
        <v>19.129197360150652</v>
      </c>
      <c r="AC143" s="17"/>
      <c r="AD143" s="69">
        <f t="shared" si="44"/>
        <v>12.349679989642926</v>
      </c>
      <c r="AE143" s="98"/>
      <c r="AF143" s="69">
        <f t="shared" si="52"/>
        <v>43.01732115317828</v>
      </c>
      <c r="AH143" s="69">
        <f t="shared" si="53"/>
        <v>13.501455801540638</v>
      </c>
      <c r="AJ143" s="103">
        <f t="shared" si="45"/>
        <v>77.255945996634765</v>
      </c>
      <c r="AK143" s="103">
        <f t="shared" si="54"/>
        <v>282.74405400336525</v>
      </c>
      <c r="AM143" s="108">
        <f t="shared" si="55"/>
        <v>34.959381696758541</v>
      </c>
      <c r="AN143" s="103">
        <f t="shared" si="56"/>
        <v>34.959381696758541</v>
      </c>
      <c r="AP143" s="73">
        <f t="shared" si="57"/>
        <v>34.959381696758541</v>
      </c>
    </row>
    <row r="144" spans="2:42" x14ac:dyDescent="0.25">
      <c r="B144" s="52">
        <f t="shared" si="46"/>
        <v>44661</v>
      </c>
      <c r="C144" s="64">
        <f t="shared" si="47"/>
        <v>0</v>
      </c>
      <c r="D144" s="17">
        <v>99.5</v>
      </c>
      <c r="E144" s="65">
        <f t="shared" si="29"/>
        <v>7.7559732418839724</v>
      </c>
      <c r="F144" s="17"/>
      <c r="G144" s="56">
        <f t="shared" si="30"/>
        <v>13.573321434294286</v>
      </c>
      <c r="H144" s="56">
        <f t="shared" si="48"/>
        <v>13.573321434294286</v>
      </c>
      <c r="I144" s="56">
        <f t="shared" si="49"/>
        <v>13.573321434294286</v>
      </c>
      <c r="J144" s="65">
        <f t="shared" si="31"/>
        <v>13.573321434294286</v>
      </c>
      <c r="K144" s="58">
        <f t="shared" si="32"/>
        <v>-2.273463948175862E-2</v>
      </c>
      <c r="L144" s="17"/>
      <c r="M144" s="58">
        <f t="shared" si="33"/>
        <v>43.389306575217304</v>
      </c>
      <c r="N144" s="66">
        <f t="shared" si="34"/>
        <v>44661</v>
      </c>
      <c r="O144" s="58">
        <f t="shared" si="50"/>
        <v>5.2360739223346151</v>
      </c>
      <c r="P144" s="58">
        <f t="shared" si="35"/>
        <v>12.022734639481758</v>
      </c>
      <c r="Q144" s="58">
        <f t="shared" si="51"/>
        <v>18.809395356628901</v>
      </c>
      <c r="R144" s="52"/>
      <c r="S144" s="67">
        <f t="shared" si="36"/>
        <v>0.23279937639357193</v>
      </c>
      <c r="T144" s="67">
        <f t="shared" si="37"/>
        <v>0.51557690627470287</v>
      </c>
      <c r="U144" s="67">
        <f t="shared" si="38"/>
        <v>0.7983544361558339</v>
      </c>
      <c r="V144" s="67"/>
      <c r="W144" s="71">
        <f t="shared" si="39"/>
        <v>0.51456999956845528</v>
      </c>
      <c r="X144" s="17"/>
      <c r="Y144" s="68">
        <f t="shared" si="40"/>
        <v>44661</v>
      </c>
      <c r="Z144" s="69">
        <f t="shared" si="41"/>
        <v>5.587185033445726</v>
      </c>
      <c r="AA144" s="69">
        <f t="shared" si="42"/>
        <v>12.373845750592869</v>
      </c>
      <c r="AB144" s="69">
        <f t="shared" si="43"/>
        <v>19.160506467740014</v>
      </c>
      <c r="AC144" s="17"/>
      <c r="AD144" s="69">
        <f t="shared" si="44"/>
        <v>12.349679989642926</v>
      </c>
      <c r="AE144" s="98"/>
      <c r="AF144" s="69">
        <f t="shared" si="52"/>
        <v>43.389306575217304</v>
      </c>
      <c r="AH144" s="69">
        <f t="shared" si="53"/>
        <v>13.573321434294288</v>
      </c>
      <c r="AJ144" s="103">
        <f t="shared" si="45"/>
        <v>76.606182236694067</v>
      </c>
      <c r="AK144" s="103">
        <f t="shared" si="54"/>
        <v>283.39381776330595</v>
      </c>
      <c r="AM144" s="108">
        <f t="shared" si="55"/>
        <v>34.888581075175786</v>
      </c>
      <c r="AN144" s="103">
        <f t="shared" si="56"/>
        <v>34.888581075175786</v>
      </c>
      <c r="AP144" s="73">
        <f t="shared" si="57"/>
        <v>34.888581075175786</v>
      </c>
    </row>
    <row r="145" spans="2:42" x14ac:dyDescent="0.25">
      <c r="B145" s="52">
        <f t="shared" si="46"/>
        <v>44662</v>
      </c>
      <c r="C145" s="64">
        <f t="shared" si="47"/>
        <v>0</v>
      </c>
      <c r="D145" s="17">
        <v>100.5</v>
      </c>
      <c r="E145" s="65">
        <f t="shared" si="29"/>
        <v>8.1257799998449691</v>
      </c>
      <c r="F145" s="17"/>
      <c r="G145" s="56">
        <f t="shared" si="30"/>
        <v>13.645032881145971</v>
      </c>
      <c r="H145" s="56">
        <f t="shared" si="48"/>
        <v>13.645032881145971</v>
      </c>
      <c r="I145" s="56">
        <f t="shared" si="49"/>
        <v>13.645032881145971</v>
      </c>
      <c r="J145" s="65">
        <f t="shared" si="31"/>
        <v>13.645032881145971</v>
      </c>
      <c r="K145" s="58">
        <f t="shared" si="32"/>
        <v>-1.8191063303937979E-2</v>
      </c>
      <c r="L145" s="17"/>
      <c r="M145" s="58">
        <f t="shared" si="33"/>
        <v>43.759113333178306</v>
      </c>
      <c r="N145" s="66">
        <f t="shared" si="34"/>
        <v>44662</v>
      </c>
      <c r="O145" s="58">
        <f t="shared" si="50"/>
        <v>5.1956746227309525</v>
      </c>
      <c r="P145" s="58">
        <f t="shared" si="35"/>
        <v>12.018191063303938</v>
      </c>
      <c r="Q145" s="58">
        <f t="shared" si="51"/>
        <v>18.840707503876924</v>
      </c>
      <c r="R145" s="52"/>
      <c r="S145" s="67">
        <f t="shared" si="36"/>
        <v>0.23111607224341932</v>
      </c>
      <c r="T145" s="67">
        <f t="shared" si="37"/>
        <v>0.51538759060062711</v>
      </c>
      <c r="U145" s="67">
        <f t="shared" si="38"/>
        <v>0.79965910895783487</v>
      </c>
      <c r="V145" s="67"/>
      <c r="W145" s="71">
        <f t="shared" si="39"/>
        <v>0.51456999956845528</v>
      </c>
      <c r="X145" s="17"/>
      <c r="Y145" s="68">
        <f t="shared" si="40"/>
        <v>44662</v>
      </c>
      <c r="Z145" s="69">
        <f t="shared" si="41"/>
        <v>5.5467857338420634</v>
      </c>
      <c r="AA145" s="69">
        <f t="shared" si="42"/>
        <v>12.369302174415051</v>
      </c>
      <c r="AB145" s="69">
        <f t="shared" si="43"/>
        <v>19.191818614988037</v>
      </c>
      <c r="AC145" s="17"/>
      <c r="AD145" s="69">
        <f t="shared" si="44"/>
        <v>12.349679989642926</v>
      </c>
      <c r="AE145" s="98"/>
      <c r="AF145" s="69">
        <f t="shared" si="52"/>
        <v>43.759113333178306</v>
      </c>
      <c r="AH145" s="69">
        <f t="shared" si="53"/>
        <v>13.645032881145973</v>
      </c>
      <c r="AJ145" s="103">
        <f t="shared" si="45"/>
        <v>75.959051744137341</v>
      </c>
      <c r="AK145" s="103">
        <f t="shared" si="54"/>
        <v>284.04094825586265</v>
      </c>
      <c r="AM145" s="108">
        <f t="shared" si="55"/>
        <v>34.81450365538695</v>
      </c>
      <c r="AN145" s="103">
        <f t="shared" si="56"/>
        <v>34.81450365538695</v>
      </c>
      <c r="AP145" s="73">
        <f t="shared" si="57"/>
        <v>34.81450365538695</v>
      </c>
    </row>
    <row r="146" spans="2:42" x14ac:dyDescent="0.25">
      <c r="B146" s="52">
        <f t="shared" si="46"/>
        <v>44663</v>
      </c>
      <c r="C146" s="64">
        <f t="shared" si="47"/>
        <v>0</v>
      </c>
      <c r="D146" s="17">
        <v>101.5</v>
      </c>
      <c r="E146" s="65">
        <f t="shared" si="29"/>
        <v>8.4933133392080933</v>
      </c>
      <c r="F146" s="17"/>
      <c r="G146" s="56">
        <f t="shared" si="30"/>
        <v>13.716581120782676</v>
      </c>
      <c r="H146" s="56">
        <f t="shared" si="48"/>
        <v>13.716581120782676</v>
      </c>
      <c r="I146" s="56">
        <f t="shared" si="49"/>
        <v>13.716581120782676</v>
      </c>
      <c r="J146" s="65">
        <f t="shared" si="31"/>
        <v>13.716581120782676</v>
      </c>
      <c r="K146" s="58">
        <f t="shared" si="32"/>
        <v>-1.3732688042614419E-2</v>
      </c>
      <c r="L146" s="17"/>
      <c r="M146" s="58">
        <f t="shared" si="33"/>
        <v>44.126646672541426</v>
      </c>
      <c r="N146" s="66">
        <f t="shared" si="34"/>
        <v>44663</v>
      </c>
      <c r="O146" s="58">
        <f t="shared" si="50"/>
        <v>5.1554421276512761</v>
      </c>
      <c r="P146" s="58">
        <f t="shared" si="35"/>
        <v>12.013732688042614</v>
      </c>
      <c r="Q146" s="58">
        <f t="shared" si="51"/>
        <v>18.872023248433951</v>
      </c>
      <c r="R146" s="52"/>
      <c r="S146" s="67">
        <f t="shared" si="36"/>
        <v>0.22943971828176613</v>
      </c>
      <c r="T146" s="67">
        <f t="shared" si="37"/>
        <v>0.51520182496473854</v>
      </c>
      <c r="U146" s="67">
        <f t="shared" si="38"/>
        <v>0.80096393164771096</v>
      </c>
      <c r="V146" s="67"/>
      <c r="W146" s="71">
        <f t="shared" si="39"/>
        <v>0.51456999956845528</v>
      </c>
      <c r="X146" s="17"/>
      <c r="Y146" s="68">
        <f t="shared" si="40"/>
        <v>44663</v>
      </c>
      <c r="Z146" s="69">
        <f t="shared" si="41"/>
        <v>5.506553238762387</v>
      </c>
      <c r="AA146" s="69">
        <f t="shared" si="42"/>
        <v>12.364843799153725</v>
      </c>
      <c r="AB146" s="69">
        <f t="shared" si="43"/>
        <v>19.223134359545064</v>
      </c>
      <c r="AC146" s="17"/>
      <c r="AD146" s="69">
        <f t="shared" si="44"/>
        <v>12.349679989642926</v>
      </c>
      <c r="AE146" s="98"/>
      <c r="AF146" s="69">
        <f t="shared" si="52"/>
        <v>44.126646672541426</v>
      </c>
      <c r="AH146" s="69">
        <f t="shared" si="53"/>
        <v>13.716581120782678</v>
      </c>
      <c r="AJ146" s="103">
        <f t="shared" si="45"/>
        <v>75.314676508210056</v>
      </c>
      <c r="AK146" s="103">
        <f t="shared" si="54"/>
        <v>284.68532349178997</v>
      </c>
      <c r="AM146" s="108">
        <f t="shared" si="55"/>
        <v>34.737198702295458</v>
      </c>
      <c r="AN146" s="103">
        <f t="shared" si="56"/>
        <v>34.737198702295458</v>
      </c>
      <c r="AP146" s="73">
        <f t="shared" si="57"/>
        <v>34.737198702295458</v>
      </c>
    </row>
    <row r="147" spans="2:42" x14ac:dyDescent="0.25">
      <c r="B147" s="52">
        <f t="shared" si="46"/>
        <v>44664</v>
      </c>
      <c r="C147" s="64">
        <f t="shared" si="47"/>
        <v>0</v>
      </c>
      <c r="D147" s="17">
        <v>102.5</v>
      </c>
      <c r="E147" s="65">
        <f t="shared" si="29"/>
        <v>8.8584787424691616</v>
      </c>
      <c r="F147" s="17"/>
      <c r="G147" s="56">
        <f t="shared" si="30"/>
        <v>13.78795669736221</v>
      </c>
      <c r="H147" s="56">
        <f t="shared" si="48"/>
        <v>13.78795669736221</v>
      </c>
      <c r="I147" s="56">
        <f t="shared" si="49"/>
        <v>13.78795669736221</v>
      </c>
      <c r="J147" s="65">
        <f t="shared" si="31"/>
        <v>13.78795669736221</v>
      </c>
      <c r="K147" s="58">
        <f t="shared" si="32"/>
        <v>-9.3644514483878227E-3</v>
      </c>
      <c r="L147" s="17"/>
      <c r="M147" s="58">
        <f t="shared" si="33"/>
        <v>44.491812075802493</v>
      </c>
      <c r="N147" s="66">
        <f t="shared" si="34"/>
        <v>44664</v>
      </c>
      <c r="O147" s="58">
        <f t="shared" si="50"/>
        <v>5.1153861027672827</v>
      </c>
      <c r="P147" s="58">
        <f t="shared" si="35"/>
        <v>12.009364451448388</v>
      </c>
      <c r="Q147" s="58">
        <f t="shared" si="51"/>
        <v>18.903342800129494</v>
      </c>
      <c r="R147" s="52"/>
      <c r="S147" s="67">
        <f t="shared" si="36"/>
        <v>0.22777071724493309</v>
      </c>
      <c r="T147" s="67">
        <f t="shared" si="37"/>
        <v>0.51501981510664585</v>
      </c>
      <c r="U147" s="67">
        <f t="shared" si="38"/>
        <v>0.80226891296835856</v>
      </c>
      <c r="V147" s="67"/>
      <c r="W147" s="71">
        <f t="shared" si="39"/>
        <v>0.51456999956845528</v>
      </c>
      <c r="X147" s="17"/>
      <c r="Y147" s="68">
        <f t="shared" si="40"/>
        <v>44664</v>
      </c>
      <c r="Z147" s="69">
        <f t="shared" si="41"/>
        <v>5.4664972138783945</v>
      </c>
      <c r="AA147" s="69">
        <f t="shared" si="42"/>
        <v>12.3604755625595</v>
      </c>
      <c r="AB147" s="69">
        <f t="shared" si="43"/>
        <v>19.254453911240606</v>
      </c>
      <c r="AC147" s="17"/>
      <c r="AD147" s="69">
        <f t="shared" si="44"/>
        <v>12.349679989642926</v>
      </c>
      <c r="AE147" s="98"/>
      <c r="AF147" s="69">
        <f t="shared" si="52"/>
        <v>44.491812075802493</v>
      </c>
      <c r="AH147" s="69">
        <f t="shared" si="53"/>
        <v>13.787956697362212</v>
      </c>
      <c r="AJ147" s="103">
        <f t="shared" si="45"/>
        <v>74.673180164134976</v>
      </c>
      <c r="AK147" s="103">
        <f t="shared" si="54"/>
        <v>285.32681983586502</v>
      </c>
      <c r="AM147" s="108">
        <f t="shared" si="55"/>
        <v>34.656718044886262</v>
      </c>
      <c r="AN147" s="103">
        <f t="shared" si="56"/>
        <v>34.656718044886262</v>
      </c>
      <c r="AP147" s="73">
        <f t="shared" si="57"/>
        <v>34.656718044886262</v>
      </c>
    </row>
    <row r="148" spans="2:42" x14ac:dyDescent="0.25">
      <c r="B148" s="52">
        <f t="shared" si="46"/>
        <v>44665</v>
      </c>
      <c r="C148" s="64">
        <f t="shared" si="47"/>
        <v>0</v>
      </c>
      <c r="D148" s="17">
        <v>103.5</v>
      </c>
      <c r="E148" s="65">
        <f t="shared" si="29"/>
        <v>9.2211819296395685</v>
      </c>
      <c r="F148" s="17"/>
      <c r="G148" s="56">
        <f t="shared" si="30"/>
        <v>13.859149698016163</v>
      </c>
      <c r="H148" s="56">
        <f t="shared" si="48"/>
        <v>13.859149698016163</v>
      </c>
      <c r="I148" s="56">
        <f t="shared" si="49"/>
        <v>13.859149698016163</v>
      </c>
      <c r="J148" s="65">
        <f t="shared" si="31"/>
        <v>13.859149698016163</v>
      </c>
      <c r="K148" s="58">
        <f t="shared" si="32"/>
        <v>-5.0911551483276835E-3</v>
      </c>
      <c r="L148" s="17"/>
      <c r="M148" s="58">
        <f t="shared" si="33"/>
        <v>44.854515262972903</v>
      </c>
      <c r="N148" s="66">
        <f t="shared" si="34"/>
        <v>44665</v>
      </c>
      <c r="O148" s="58">
        <f t="shared" si="50"/>
        <v>5.0755163061402468</v>
      </c>
      <c r="P148" s="58">
        <f t="shared" si="35"/>
        <v>12.005091155148328</v>
      </c>
      <c r="Q148" s="58">
        <f t="shared" si="51"/>
        <v>18.934666004156409</v>
      </c>
      <c r="R148" s="52"/>
      <c r="S148" s="67">
        <f t="shared" si="36"/>
        <v>0.22610947571880657</v>
      </c>
      <c r="T148" s="67">
        <f t="shared" si="37"/>
        <v>0.51484176109414337</v>
      </c>
      <c r="U148" s="67">
        <f t="shared" si="38"/>
        <v>0.80357404646948005</v>
      </c>
      <c r="V148" s="67"/>
      <c r="W148" s="71">
        <f t="shared" si="39"/>
        <v>0.51456999956845528</v>
      </c>
      <c r="X148" s="17"/>
      <c r="Y148" s="68">
        <f t="shared" si="40"/>
        <v>44665</v>
      </c>
      <c r="Z148" s="69">
        <f t="shared" si="41"/>
        <v>5.4266274172513578</v>
      </c>
      <c r="AA148" s="69">
        <f t="shared" si="42"/>
        <v>12.356202266259441</v>
      </c>
      <c r="AB148" s="69">
        <f t="shared" si="43"/>
        <v>19.285777115267521</v>
      </c>
      <c r="AC148" s="17"/>
      <c r="AD148" s="69">
        <f t="shared" si="44"/>
        <v>12.349679989642926</v>
      </c>
      <c r="AE148" s="98"/>
      <c r="AF148" s="69">
        <f t="shared" si="52"/>
        <v>44.854515262972903</v>
      </c>
      <c r="AH148" s="69">
        <f t="shared" si="53"/>
        <v>13.859149698016164</v>
      </c>
      <c r="AJ148" s="103">
        <f t="shared" si="45"/>
        <v>74.034688094048533</v>
      </c>
      <c r="AK148" s="103">
        <f t="shared" si="54"/>
        <v>285.96531190595147</v>
      </c>
      <c r="AM148" s="108">
        <f t="shared" si="55"/>
        <v>34.573116144733802</v>
      </c>
      <c r="AN148" s="103">
        <f t="shared" si="56"/>
        <v>34.573116144733802</v>
      </c>
      <c r="AP148" s="73">
        <f t="shared" si="57"/>
        <v>34.573116144733802</v>
      </c>
    </row>
    <row r="149" spans="2:42" x14ac:dyDescent="0.25">
      <c r="B149" s="52">
        <f t="shared" si="46"/>
        <v>44666</v>
      </c>
      <c r="C149" s="64">
        <f t="shared" si="47"/>
        <v>0</v>
      </c>
      <c r="D149" s="17">
        <v>104.5</v>
      </c>
      <c r="E149" s="65">
        <f t="shared" si="29"/>
        <v>9.5813288599210686</v>
      </c>
      <c r="F149" s="17"/>
      <c r="G149" s="56">
        <f t="shared" si="30"/>
        <v>13.930149730341343</v>
      </c>
      <c r="H149" s="56">
        <f t="shared" si="48"/>
        <v>13.930149730341343</v>
      </c>
      <c r="I149" s="56">
        <f t="shared" si="49"/>
        <v>13.930149730341343</v>
      </c>
      <c r="J149" s="65">
        <f t="shared" si="31"/>
        <v>13.930149730341343</v>
      </c>
      <c r="K149" s="58">
        <f t="shared" si="32"/>
        <v>-9.1745924406003154E-4</v>
      </c>
      <c r="L149" s="17"/>
      <c r="M149" s="58">
        <f t="shared" si="33"/>
        <v>45.214662193254398</v>
      </c>
      <c r="N149" s="66">
        <f t="shared" si="34"/>
        <v>44666</v>
      </c>
      <c r="O149" s="58">
        <f t="shared" si="50"/>
        <v>5.0358425940733893</v>
      </c>
      <c r="P149" s="58">
        <f t="shared" si="35"/>
        <v>12.000917459244061</v>
      </c>
      <c r="Q149" s="58">
        <f t="shared" si="51"/>
        <v>18.965992324414731</v>
      </c>
      <c r="R149" s="52"/>
      <c r="S149" s="67">
        <f t="shared" si="36"/>
        <v>0.22445640438268752</v>
      </c>
      <c r="T149" s="67">
        <f t="shared" si="37"/>
        <v>0.51466785709813223</v>
      </c>
      <c r="U149" s="67">
        <f t="shared" si="38"/>
        <v>0.8048793098135768</v>
      </c>
      <c r="V149" s="67"/>
      <c r="W149" s="71">
        <f t="shared" si="39"/>
        <v>0.51456999956845528</v>
      </c>
      <c r="X149" s="17"/>
      <c r="Y149" s="68">
        <f t="shared" si="40"/>
        <v>44666</v>
      </c>
      <c r="Z149" s="69">
        <f t="shared" si="41"/>
        <v>5.3869537051845002</v>
      </c>
      <c r="AA149" s="69">
        <f t="shared" si="42"/>
        <v>12.352028570355174</v>
      </c>
      <c r="AB149" s="69">
        <f t="shared" si="43"/>
        <v>19.317103435525844</v>
      </c>
      <c r="AC149" s="17"/>
      <c r="AD149" s="69">
        <f t="shared" si="44"/>
        <v>12.349679989642926</v>
      </c>
      <c r="AE149" s="98"/>
      <c r="AF149" s="69">
        <f t="shared" si="52"/>
        <v>45.214662193254398</v>
      </c>
      <c r="AH149" s="69">
        <f t="shared" si="53"/>
        <v>13.930149730341345</v>
      </c>
      <c r="AJ149" s="103">
        <f t="shared" si="45"/>
        <v>73.399327527714277</v>
      </c>
      <c r="AK149" s="103">
        <f t="shared" si="54"/>
        <v>286.60067247228574</v>
      </c>
      <c r="AM149" s="108">
        <f t="shared" si="55"/>
        <v>34.486450166735111</v>
      </c>
      <c r="AN149" s="103">
        <f t="shared" si="56"/>
        <v>34.486450166735111</v>
      </c>
      <c r="AP149" s="73">
        <f t="shared" si="57"/>
        <v>34.486450166735111</v>
      </c>
    </row>
    <row r="150" spans="2:42" x14ac:dyDescent="0.25">
      <c r="B150" s="52">
        <f t="shared" si="46"/>
        <v>44667</v>
      </c>
      <c r="C150" s="64">
        <f t="shared" si="47"/>
        <v>0</v>
      </c>
      <c r="D150" s="17">
        <v>105.5</v>
      </c>
      <c r="E150" s="65">
        <f t="shared" si="29"/>
        <v>9.9388257346083986</v>
      </c>
      <c r="F150" s="17"/>
      <c r="G150" s="56">
        <f t="shared" si="30"/>
        <v>14.000945899904638</v>
      </c>
      <c r="H150" s="56">
        <f t="shared" si="48"/>
        <v>14.000945899904638</v>
      </c>
      <c r="I150" s="56">
        <f t="shared" si="49"/>
        <v>14.000945899904638</v>
      </c>
      <c r="J150" s="65">
        <f t="shared" si="31"/>
        <v>14.000945899904638</v>
      </c>
      <c r="K150" s="58">
        <f t="shared" si="32"/>
        <v>3.152122918666872E-3</v>
      </c>
      <c r="L150" s="17"/>
      <c r="M150" s="58">
        <f t="shared" si="33"/>
        <v>45.572159067941733</v>
      </c>
      <c r="N150" s="66">
        <f t="shared" si="34"/>
        <v>44667</v>
      </c>
      <c r="O150" s="58">
        <f t="shared" si="50"/>
        <v>4.9963749271290139</v>
      </c>
      <c r="P150" s="58">
        <f t="shared" si="35"/>
        <v>11.996847877081333</v>
      </c>
      <c r="Q150" s="58">
        <f t="shared" si="51"/>
        <v>18.997320827033651</v>
      </c>
      <c r="R150" s="52"/>
      <c r="S150" s="67">
        <f t="shared" si="36"/>
        <v>0.22281191826000521</v>
      </c>
      <c r="T150" s="67">
        <f t="shared" si="37"/>
        <v>0.51449829117468515</v>
      </c>
      <c r="U150" s="67">
        <f t="shared" si="38"/>
        <v>0.80618466408936507</v>
      </c>
      <c r="V150" s="67"/>
      <c r="W150" s="71">
        <f t="shared" si="39"/>
        <v>0.51456999956845528</v>
      </c>
      <c r="X150" s="17"/>
      <c r="Y150" s="68">
        <f t="shared" si="40"/>
        <v>44667</v>
      </c>
      <c r="Z150" s="69">
        <f t="shared" si="41"/>
        <v>5.3474860382401248</v>
      </c>
      <c r="AA150" s="69">
        <f t="shared" si="42"/>
        <v>12.347958988192444</v>
      </c>
      <c r="AB150" s="69">
        <f t="shared" si="43"/>
        <v>19.348431938144763</v>
      </c>
      <c r="AC150" s="17"/>
      <c r="AD150" s="69">
        <f t="shared" si="44"/>
        <v>12.349679989642926</v>
      </c>
      <c r="AE150" s="98"/>
      <c r="AF150" s="69">
        <f t="shared" si="52"/>
        <v>45.572159067941733</v>
      </c>
      <c r="AH150" s="69">
        <f t="shared" si="53"/>
        <v>14.000945899904639</v>
      </c>
      <c r="AJ150" s="103">
        <f t="shared" si="45"/>
        <v>72.767227642886084</v>
      </c>
      <c r="AK150" s="103">
        <f t="shared" si="54"/>
        <v>287.2327723571139</v>
      </c>
      <c r="AM150" s="108">
        <f t="shared" si="55"/>
        <v>34.396780051819626</v>
      </c>
      <c r="AN150" s="103">
        <f t="shared" si="56"/>
        <v>34.396780051819626</v>
      </c>
      <c r="AP150" s="73">
        <f t="shared" si="57"/>
        <v>34.396780051819626</v>
      </c>
    </row>
    <row r="151" spans="2:42" x14ac:dyDescent="0.25">
      <c r="B151" s="52">
        <f t="shared" si="46"/>
        <v>44668</v>
      </c>
      <c r="C151" s="64">
        <f t="shared" si="47"/>
        <v>0</v>
      </c>
      <c r="D151" s="17">
        <v>106.5</v>
      </c>
      <c r="E151" s="65">
        <f t="shared" si="29"/>
        <v>10.293579001271855</v>
      </c>
      <c r="F151" s="17"/>
      <c r="G151" s="56">
        <f t="shared" si="30"/>
        <v>14.071526787791214</v>
      </c>
      <c r="H151" s="56">
        <f t="shared" si="48"/>
        <v>14.071526787791214</v>
      </c>
      <c r="I151" s="56">
        <f t="shared" si="49"/>
        <v>14.071526787791214</v>
      </c>
      <c r="J151" s="65">
        <f t="shared" si="31"/>
        <v>14.071526787791214</v>
      </c>
      <c r="K151" s="58">
        <f t="shared" si="32"/>
        <v>7.1132298030168184E-3</v>
      </c>
      <c r="L151" s="17"/>
      <c r="M151" s="58">
        <f t="shared" si="33"/>
        <v>45.926912334605191</v>
      </c>
      <c r="N151" s="66">
        <f t="shared" si="34"/>
        <v>44668</v>
      </c>
      <c r="O151" s="58">
        <f t="shared" si="50"/>
        <v>4.9571233763013769</v>
      </c>
      <c r="P151" s="58">
        <f t="shared" si="35"/>
        <v>11.992886770196984</v>
      </c>
      <c r="Q151" s="58">
        <f t="shared" si="51"/>
        <v>19.028650164092589</v>
      </c>
      <c r="R151" s="52"/>
      <c r="S151" s="67">
        <f t="shared" si="36"/>
        <v>0.22117643697552034</v>
      </c>
      <c r="T151" s="67">
        <f t="shared" si="37"/>
        <v>0.51433324505450395</v>
      </c>
      <c r="U151" s="67">
        <f t="shared" si="38"/>
        <v>0.80749005313348754</v>
      </c>
      <c r="V151" s="67"/>
      <c r="W151" s="71">
        <f t="shared" si="39"/>
        <v>0.51456999956845528</v>
      </c>
      <c r="X151" s="17"/>
      <c r="Y151" s="68">
        <f t="shared" si="40"/>
        <v>44668</v>
      </c>
      <c r="Z151" s="69">
        <f t="shared" si="41"/>
        <v>5.3082344874124878</v>
      </c>
      <c r="AA151" s="69">
        <f t="shared" si="42"/>
        <v>12.343997881308095</v>
      </c>
      <c r="AB151" s="69">
        <f t="shared" si="43"/>
        <v>19.379761275203702</v>
      </c>
      <c r="AC151" s="17"/>
      <c r="AD151" s="69">
        <f t="shared" si="44"/>
        <v>12.349679989642926</v>
      </c>
      <c r="AE151" s="98"/>
      <c r="AF151" s="69">
        <f t="shared" si="52"/>
        <v>45.926912334605191</v>
      </c>
      <c r="AH151" s="69">
        <f t="shared" si="53"/>
        <v>14.071526787791214</v>
      </c>
      <c r="AJ151" s="103">
        <f t="shared" si="45"/>
        <v>72.138519665170222</v>
      </c>
      <c r="AK151" s="103">
        <f t="shared" si="54"/>
        <v>287.86148033482976</v>
      </c>
      <c r="AM151" s="108">
        <f t="shared" si="55"/>
        <v>34.30416859136561</v>
      </c>
      <c r="AN151" s="103">
        <f t="shared" si="56"/>
        <v>34.30416859136561</v>
      </c>
      <c r="AP151" s="73">
        <f t="shared" si="57"/>
        <v>34.30416859136561</v>
      </c>
    </row>
    <row r="152" spans="2:42" x14ac:dyDescent="0.25">
      <c r="B152" s="52">
        <f t="shared" si="46"/>
        <v>44669</v>
      </c>
      <c r="C152" s="64">
        <f t="shared" si="47"/>
        <v>0</v>
      </c>
      <c r="D152" s="17">
        <v>107.5</v>
      </c>
      <c r="E152" s="65">
        <f t="shared" si="29"/>
        <v>10.645495359270628</v>
      </c>
      <c r="F152" s="17"/>
      <c r="G152" s="56">
        <f t="shared" si="30"/>
        <v>14.141880428231257</v>
      </c>
      <c r="H152" s="56">
        <f t="shared" si="48"/>
        <v>14.141880428231257</v>
      </c>
      <c r="I152" s="56">
        <f t="shared" si="49"/>
        <v>14.141880428231257</v>
      </c>
      <c r="J152" s="65">
        <f t="shared" si="31"/>
        <v>14.141880428231257</v>
      </c>
      <c r="K152" s="58">
        <f t="shared" si="32"/>
        <v>1.096165655098677E-2</v>
      </c>
      <c r="L152" s="17"/>
      <c r="M152" s="58">
        <f t="shared" si="33"/>
        <v>46.278828692603959</v>
      </c>
      <c r="N152" s="66">
        <f t="shared" si="34"/>
        <v>44669</v>
      </c>
      <c r="O152" s="58">
        <f t="shared" si="50"/>
        <v>4.9180981293333854</v>
      </c>
      <c r="P152" s="58">
        <f t="shared" si="35"/>
        <v>11.989038343449014</v>
      </c>
      <c r="Q152" s="58">
        <f t="shared" si="51"/>
        <v>19.059978557564641</v>
      </c>
      <c r="R152" s="52"/>
      <c r="S152" s="67">
        <f t="shared" si="36"/>
        <v>0.2195503850185207</v>
      </c>
      <c r="T152" s="67">
        <f t="shared" si="37"/>
        <v>0.5141728939400052</v>
      </c>
      <c r="U152" s="67">
        <f t="shared" si="38"/>
        <v>0.80879540286148965</v>
      </c>
      <c r="V152" s="67"/>
      <c r="W152" s="71">
        <f t="shared" si="39"/>
        <v>0.51456999956845528</v>
      </c>
      <c r="X152" s="17"/>
      <c r="Y152" s="68">
        <f t="shared" si="40"/>
        <v>44669</v>
      </c>
      <c r="Z152" s="69">
        <f t="shared" si="41"/>
        <v>5.2692092404444963</v>
      </c>
      <c r="AA152" s="69">
        <f t="shared" si="42"/>
        <v>12.340149454560125</v>
      </c>
      <c r="AB152" s="69">
        <f t="shared" si="43"/>
        <v>19.41108966867575</v>
      </c>
      <c r="AC152" s="17"/>
      <c r="AD152" s="69">
        <f t="shared" si="44"/>
        <v>12.349679989642926</v>
      </c>
      <c r="AE152" s="98"/>
      <c r="AF152" s="69">
        <f t="shared" si="52"/>
        <v>46.278828692603959</v>
      </c>
      <c r="AH152" s="69">
        <f t="shared" si="53"/>
        <v>14.141880428231254</v>
      </c>
      <c r="AJ152" s="103">
        <f t="shared" si="45"/>
        <v>71.513336967211188</v>
      </c>
      <c r="AK152" s="103">
        <f t="shared" si="54"/>
        <v>288.48666303278878</v>
      </c>
      <c r="AM152" s="108">
        <f t="shared" si="55"/>
        <v>34.208681503029368</v>
      </c>
      <c r="AN152" s="103">
        <f t="shared" si="56"/>
        <v>34.208681503029368</v>
      </c>
      <c r="AP152" s="73">
        <f t="shared" si="57"/>
        <v>34.208681503029368</v>
      </c>
    </row>
    <row r="153" spans="2:42" x14ac:dyDescent="0.25">
      <c r="B153" s="52">
        <f t="shared" si="46"/>
        <v>44670</v>
      </c>
      <c r="C153" s="64">
        <f t="shared" si="47"/>
        <v>0</v>
      </c>
      <c r="D153" s="17">
        <v>108.5</v>
      </c>
      <c r="E153" s="65">
        <f t="shared" si="29"/>
        <v>10.994481766646429</v>
      </c>
      <c r="F153" s="17"/>
      <c r="G153" s="56">
        <f t="shared" si="30"/>
        <v>14.211994286346236</v>
      </c>
      <c r="H153" s="56">
        <f t="shared" si="48"/>
        <v>14.211994286346236</v>
      </c>
      <c r="I153" s="56">
        <f t="shared" si="49"/>
        <v>14.211994286346236</v>
      </c>
      <c r="J153" s="65">
        <f t="shared" si="31"/>
        <v>14.211994286346236</v>
      </c>
      <c r="K153" s="58">
        <f t="shared" si="32"/>
        <v>1.4693359664708805E-2</v>
      </c>
      <c r="L153" s="17"/>
      <c r="M153" s="58">
        <f t="shared" si="33"/>
        <v>46.627815099979763</v>
      </c>
      <c r="N153" s="66">
        <f t="shared" si="34"/>
        <v>44670</v>
      </c>
      <c r="O153" s="58">
        <f t="shared" si="50"/>
        <v>4.8793094971621738</v>
      </c>
      <c r="P153" s="58">
        <f t="shared" si="35"/>
        <v>11.985306640335292</v>
      </c>
      <c r="Q153" s="58">
        <f t="shared" si="51"/>
        <v>19.091303783508408</v>
      </c>
      <c r="R153" s="52"/>
      <c r="S153" s="67">
        <f t="shared" si="36"/>
        <v>0.21793419201138686</v>
      </c>
      <c r="T153" s="67">
        <f t="shared" si="37"/>
        <v>0.51401740631026682</v>
      </c>
      <c r="U153" s="67">
        <f t="shared" si="38"/>
        <v>0.81010062060914667</v>
      </c>
      <c r="V153" s="67"/>
      <c r="W153" s="71">
        <f t="shared" si="39"/>
        <v>0.51456999956845528</v>
      </c>
      <c r="X153" s="17"/>
      <c r="Y153" s="68">
        <f t="shared" si="40"/>
        <v>44670</v>
      </c>
      <c r="Z153" s="69">
        <f t="shared" si="41"/>
        <v>5.2304206082732847</v>
      </c>
      <c r="AA153" s="69">
        <f t="shared" si="42"/>
        <v>12.336417751446405</v>
      </c>
      <c r="AB153" s="69">
        <f t="shared" si="43"/>
        <v>19.442414894619521</v>
      </c>
      <c r="AC153" s="17"/>
      <c r="AD153" s="69">
        <f t="shared" si="44"/>
        <v>12.349679989642926</v>
      </c>
      <c r="AE153" s="98"/>
      <c r="AF153" s="69">
        <f t="shared" si="52"/>
        <v>46.627815099979763</v>
      </c>
      <c r="AH153" s="69">
        <f t="shared" si="53"/>
        <v>14.211994286346236</v>
      </c>
      <c r="AJ153" s="103">
        <f t="shared" si="45"/>
        <v>70.891815166999294</v>
      </c>
      <c r="AK153" s="103">
        <f t="shared" si="54"/>
        <v>289.10818483300068</v>
      </c>
      <c r="AM153" s="108">
        <f t="shared" si="55"/>
        <v>34.110387507668307</v>
      </c>
      <c r="AN153" s="103">
        <f t="shared" si="56"/>
        <v>34.110387507668307</v>
      </c>
      <c r="AP153" s="73">
        <f t="shared" si="57"/>
        <v>34.110387507668307</v>
      </c>
    </row>
    <row r="154" spans="2:42" x14ac:dyDescent="0.25">
      <c r="B154" s="52">
        <f t="shared" si="46"/>
        <v>44671</v>
      </c>
      <c r="C154" s="64">
        <f t="shared" si="47"/>
        <v>0</v>
      </c>
      <c r="D154" s="17">
        <v>109.5</v>
      </c>
      <c r="E154" s="65">
        <f t="shared" si="29"/>
        <v>11.340445448445465</v>
      </c>
      <c r="F154" s="17"/>
      <c r="G154" s="56">
        <f t="shared" si="30"/>
        <v>14.281855236061737</v>
      </c>
      <c r="H154" s="56">
        <f t="shared" si="48"/>
        <v>14.281855236061737</v>
      </c>
      <c r="I154" s="56">
        <f t="shared" si="49"/>
        <v>14.281855236061737</v>
      </c>
      <c r="J154" s="65">
        <f t="shared" si="31"/>
        <v>14.281855236061737</v>
      </c>
      <c r="K154" s="58">
        <f t="shared" si="32"/>
        <v>1.8304461493848234E-2</v>
      </c>
      <c r="L154" s="17"/>
      <c r="M154" s="58">
        <f t="shared" si="33"/>
        <v>46.973778781778798</v>
      </c>
      <c r="N154" s="66">
        <f t="shared" si="34"/>
        <v>44671</v>
      </c>
      <c r="O154" s="58">
        <f t="shared" si="50"/>
        <v>4.8407679204752831</v>
      </c>
      <c r="P154" s="58">
        <f t="shared" si="35"/>
        <v>11.981695538506152</v>
      </c>
      <c r="Q154" s="58">
        <f t="shared" si="51"/>
        <v>19.122623156537021</v>
      </c>
      <c r="R154" s="52"/>
      <c r="S154" s="67">
        <f t="shared" si="36"/>
        <v>0.21632829298276643</v>
      </c>
      <c r="T154" s="67">
        <f t="shared" si="37"/>
        <v>0.51386694373405262</v>
      </c>
      <c r="U154" s="67">
        <f t="shared" si="38"/>
        <v>0.81140559448533889</v>
      </c>
      <c r="V154" s="67"/>
      <c r="W154" s="71">
        <f t="shared" si="39"/>
        <v>0.51456999956845528</v>
      </c>
      <c r="X154" s="17"/>
      <c r="Y154" s="68">
        <f t="shared" si="40"/>
        <v>44671</v>
      </c>
      <c r="Z154" s="69">
        <f t="shared" si="41"/>
        <v>5.1918790315863941</v>
      </c>
      <c r="AA154" s="69">
        <f t="shared" si="42"/>
        <v>12.332806649617263</v>
      </c>
      <c r="AB154" s="69">
        <f t="shared" si="43"/>
        <v>19.473734267648133</v>
      </c>
      <c r="AC154" s="17"/>
      <c r="AD154" s="69">
        <f t="shared" si="44"/>
        <v>12.349679989642926</v>
      </c>
      <c r="AE154" s="98"/>
      <c r="AF154" s="69">
        <f t="shared" si="52"/>
        <v>46.973778781778798</v>
      </c>
      <c r="AH154" s="69">
        <f t="shared" si="53"/>
        <v>14.281855236061739</v>
      </c>
      <c r="AJ154" s="103">
        <f t="shared" si="45"/>
        <v>70.274092225069182</v>
      </c>
      <c r="AK154" s="103">
        <f t="shared" si="54"/>
        <v>289.72590777493082</v>
      </c>
      <c r="AM154" s="108">
        <f t="shared" si="55"/>
        <v>34.009358407011874</v>
      </c>
      <c r="AN154" s="103">
        <f t="shared" si="56"/>
        <v>34.009358407011874</v>
      </c>
      <c r="AP154" s="73">
        <f t="shared" si="57"/>
        <v>34.009358407011874</v>
      </c>
    </row>
    <row r="155" spans="2:42" x14ac:dyDescent="0.25">
      <c r="B155" s="52">
        <f t="shared" si="46"/>
        <v>44672</v>
      </c>
      <c r="C155" s="64">
        <f t="shared" si="47"/>
        <v>0</v>
      </c>
      <c r="D155" s="17">
        <v>110.5</v>
      </c>
      <c r="E155" s="65">
        <f t="shared" si="29"/>
        <v>11.683293906514999</v>
      </c>
      <c r="F155" s="17"/>
      <c r="G155" s="56">
        <f t="shared" si="30"/>
        <v>14.351449538240379</v>
      </c>
      <c r="H155" s="56">
        <f t="shared" si="48"/>
        <v>14.351449538240379</v>
      </c>
      <c r="I155" s="56">
        <f t="shared" si="49"/>
        <v>14.351449538240379</v>
      </c>
      <c r="J155" s="65">
        <f t="shared" si="31"/>
        <v>14.351449538240379</v>
      </c>
      <c r="K155" s="58">
        <f t="shared" si="32"/>
        <v>2.1791254524035769E-2</v>
      </c>
      <c r="L155" s="17"/>
      <c r="M155" s="58">
        <f t="shared" si="33"/>
        <v>47.31662723984833</v>
      </c>
      <c r="N155" s="66">
        <f t="shared" si="34"/>
        <v>44672</v>
      </c>
      <c r="O155" s="58">
        <f t="shared" si="50"/>
        <v>4.8024839763557745</v>
      </c>
      <c r="P155" s="58">
        <f t="shared" si="35"/>
        <v>11.978208745475964</v>
      </c>
      <c r="Q155" s="58">
        <f t="shared" si="51"/>
        <v>19.153933514596154</v>
      </c>
      <c r="R155" s="52"/>
      <c r="S155" s="67">
        <f t="shared" si="36"/>
        <v>0.21473312864445357</v>
      </c>
      <c r="T155" s="67">
        <f t="shared" si="37"/>
        <v>0.51372166069112812</v>
      </c>
      <c r="U155" s="67">
        <f t="shared" si="38"/>
        <v>0.81271019273780276</v>
      </c>
      <c r="V155" s="67"/>
      <c r="W155" s="71">
        <f t="shared" si="39"/>
        <v>0.51456999956845528</v>
      </c>
      <c r="X155" s="17"/>
      <c r="Y155" s="68">
        <f t="shared" si="40"/>
        <v>44672</v>
      </c>
      <c r="Z155" s="69">
        <f t="shared" si="41"/>
        <v>5.1535950874668854</v>
      </c>
      <c r="AA155" s="69">
        <f t="shared" si="42"/>
        <v>12.329319856587075</v>
      </c>
      <c r="AB155" s="69">
        <f t="shared" si="43"/>
        <v>19.505044625707267</v>
      </c>
      <c r="AC155" s="17"/>
      <c r="AD155" s="69">
        <f t="shared" si="44"/>
        <v>12.349679989642926</v>
      </c>
      <c r="AE155" s="98"/>
      <c r="AF155" s="69">
        <f t="shared" si="52"/>
        <v>47.31662723984833</v>
      </c>
      <c r="AH155" s="69">
        <f t="shared" si="53"/>
        <v>14.351449538240381</v>
      </c>
      <c r="AJ155" s="103">
        <f t="shared" si="45"/>
        <v>69.660308540328245</v>
      </c>
      <c r="AK155" s="103">
        <f t="shared" si="54"/>
        <v>290.33969145967177</v>
      </c>
      <c r="AM155" s="108">
        <f t="shared" si="55"/>
        <v>33.905669161705468</v>
      </c>
      <c r="AN155" s="103">
        <f t="shared" si="56"/>
        <v>33.905669161705468</v>
      </c>
      <c r="AP155" s="73">
        <f t="shared" si="57"/>
        <v>33.905669161705468</v>
      </c>
    </row>
    <row r="156" spans="2:42" x14ac:dyDescent="0.25">
      <c r="B156" s="52">
        <f t="shared" si="46"/>
        <v>44673</v>
      </c>
      <c r="C156" s="64">
        <f t="shared" si="47"/>
        <v>0</v>
      </c>
      <c r="D156" s="17">
        <v>111.5</v>
      </c>
      <c r="E156" s="65">
        <f t="shared" si="29"/>
        <v>12.022934930819147</v>
      </c>
      <c r="F156" s="17"/>
      <c r="G156" s="56">
        <f t="shared" si="30"/>
        <v>14.420762819095321</v>
      </c>
      <c r="H156" s="56">
        <f t="shared" si="48"/>
        <v>14.420762819095321</v>
      </c>
      <c r="I156" s="56">
        <f t="shared" si="49"/>
        <v>14.420762819095321</v>
      </c>
      <c r="J156" s="65">
        <f t="shared" si="31"/>
        <v>14.420762819095321</v>
      </c>
      <c r="K156" s="58">
        <f t="shared" si="32"/>
        <v>2.5150205461498903E-2</v>
      </c>
      <c r="L156" s="17"/>
      <c r="M156" s="58">
        <f t="shared" si="33"/>
        <v>47.65626826415248</v>
      </c>
      <c r="N156" s="66">
        <f t="shared" si="34"/>
        <v>44673</v>
      </c>
      <c r="O156" s="58">
        <f t="shared" si="50"/>
        <v>4.7644683849908409</v>
      </c>
      <c r="P156" s="58">
        <f t="shared" si="35"/>
        <v>11.974849794538502</v>
      </c>
      <c r="Q156" s="58">
        <f t="shared" si="51"/>
        <v>19.185231204086161</v>
      </c>
      <c r="R156" s="52"/>
      <c r="S156" s="67">
        <f t="shared" si="36"/>
        <v>0.21314914567091467</v>
      </c>
      <c r="T156" s="67">
        <f t="shared" si="37"/>
        <v>0.51358170440206719</v>
      </c>
      <c r="U156" s="67">
        <f t="shared" si="38"/>
        <v>0.81401426313321967</v>
      </c>
      <c r="V156" s="67"/>
      <c r="W156" s="71">
        <f t="shared" si="39"/>
        <v>0.51456999956845528</v>
      </c>
      <c r="X156" s="17"/>
      <c r="Y156" s="68">
        <f t="shared" si="40"/>
        <v>44673</v>
      </c>
      <c r="Z156" s="69">
        <f t="shared" si="41"/>
        <v>5.1155794961019518</v>
      </c>
      <c r="AA156" s="69">
        <f t="shared" si="42"/>
        <v>12.325960905649612</v>
      </c>
      <c r="AB156" s="69">
        <f t="shared" si="43"/>
        <v>19.536342315197274</v>
      </c>
      <c r="AC156" s="17"/>
      <c r="AD156" s="69">
        <f t="shared" si="44"/>
        <v>12.349679989642926</v>
      </c>
      <c r="AE156" s="98"/>
      <c r="AF156" s="69">
        <f t="shared" si="52"/>
        <v>47.65626826415248</v>
      </c>
      <c r="AH156" s="69">
        <f t="shared" si="53"/>
        <v>14.420762819095323</v>
      </c>
      <c r="AJ156" s="103">
        <f t="shared" si="45"/>
        <v>69.050607044220058</v>
      </c>
      <c r="AK156" s="103">
        <f t="shared" si="54"/>
        <v>290.94939295577996</v>
      </c>
      <c r="AM156" s="108">
        <f t="shared" si="55"/>
        <v>33.799397969322044</v>
      </c>
      <c r="AN156" s="103">
        <f t="shared" si="56"/>
        <v>33.799397969322044</v>
      </c>
      <c r="AP156" s="73">
        <f t="shared" si="57"/>
        <v>33.799397969322044</v>
      </c>
    </row>
    <row r="157" spans="2:42" x14ac:dyDescent="0.25">
      <c r="B157" s="52">
        <f t="shared" si="46"/>
        <v>44674</v>
      </c>
      <c r="C157" s="64">
        <f t="shared" si="47"/>
        <v>0</v>
      </c>
      <c r="D157" s="17">
        <v>112.5</v>
      </c>
      <c r="E157" s="65">
        <f t="shared" si="29"/>
        <v>12.359276612316183</v>
      </c>
      <c r="F157" s="17"/>
      <c r="G157" s="56">
        <f t="shared" si="30"/>
        <v>14.489780048952086</v>
      </c>
      <c r="H157" s="56">
        <f t="shared" si="48"/>
        <v>14.489780048952086</v>
      </c>
      <c r="I157" s="56">
        <f t="shared" si="49"/>
        <v>14.489780048952086</v>
      </c>
      <c r="J157" s="65">
        <f t="shared" si="31"/>
        <v>14.489780048952086</v>
      </c>
      <c r="K157" s="58">
        <f t="shared" si="32"/>
        <v>2.8377959109296025E-2</v>
      </c>
      <c r="L157" s="17"/>
      <c r="M157" s="58">
        <f t="shared" si="33"/>
        <v>47.992609945649519</v>
      </c>
      <c r="N157" s="66">
        <f t="shared" si="34"/>
        <v>44674</v>
      </c>
      <c r="O157" s="58">
        <f t="shared" si="50"/>
        <v>4.7267320164146609</v>
      </c>
      <c r="P157" s="58">
        <f t="shared" si="35"/>
        <v>11.971622040890704</v>
      </c>
      <c r="Q157" s="58">
        <f t="shared" si="51"/>
        <v>19.216512065366746</v>
      </c>
      <c r="R157" s="52"/>
      <c r="S157" s="67">
        <f t="shared" si="36"/>
        <v>0.21157679698024051</v>
      </c>
      <c r="T157" s="67">
        <f t="shared" si="37"/>
        <v>0.51344721466674226</v>
      </c>
      <c r="U157" s="67">
        <f t="shared" si="38"/>
        <v>0.81531763235324406</v>
      </c>
      <c r="V157" s="67"/>
      <c r="W157" s="71">
        <f t="shared" si="39"/>
        <v>0.51456999956845528</v>
      </c>
      <c r="X157" s="17"/>
      <c r="Y157" s="68">
        <f t="shared" si="40"/>
        <v>44674</v>
      </c>
      <c r="Z157" s="69">
        <f t="shared" si="41"/>
        <v>5.0778431275257727</v>
      </c>
      <c r="AA157" s="69">
        <f t="shared" si="42"/>
        <v>12.322733152001813</v>
      </c>
      <c r="AB157" s="69">
        <f t="shared" si="43"/>
        <v>19.567623176477859</v>
      </c>
      <c r="AC157" s="17"/>
      <c r="AD157" s="69">
        <f t="shared" si="44"/>
        <v>12.349679989642926</v>
      </c>
      <c r="AE157" s="98"/>
      <c r="AF157" s="69">
        <f t="shared" si="52"/>
        <v>47.992609945649519</v>
      </c>
      <c r="AH157" s="69">
        <f t="shared" si="53"/>
        <v>14.489780048952086</v>
      </c>
      <c r="AJ157" s="103">
        <f t="shared" si="45"/>
        <v>68.445133292893843</v>
      </c>
      <c r="AK157" s="103">
        <f t="shared" si="54"/>
        <v>291.55486670710616</v>
      </c>
      <c r="AM157" s="108">
        <f t="shared" si="55"/>
        <v>33.690626341903588</v>
      </c>
      <c r="AN157" s="103">
        <f t="shared" si="56"/>
        <v>33.690626341903588</v>
      </c>
      <c r="AP157" s="73">
        <f t="shared" si="57"/>
        <v>33.690626341903588</v>
      </c>
    </row>
    <row r="158" spans="2:42" x14ac:dyDescent="0.25">
      <c r="B158" s="52">
        <f t="shared" si="46"/>
        <v>44675</v>
      </c>
      <c r="C158" s="64">
        <f t="shared" si="47"/>
        <v>0</v>
      </c>
      <c r="D158" s="17">
        <v>113.5</v>
      </c>
      <c r="E158" s="65">
        <f t="shared" si="29"/>
        <v>12.692227357437671</v>
      </c>
      <c r="F158" s="17"/>
      <c r="G158" s="56">
        <f t="shared" si="30"/>
        <v>14.558485521434214</v>
      </c>
      <c r="H158" s="56">
        <f t="shared" si="48"/>
        <v>14.558485521434214</v>
      </c>
      <c r="I158" s="56">
        <f t="shared" si="49"/>
        <v>14.558485521434214</v>
      </c>
      <c r="J158" s="65">
        <f t="shared" si="31"/>
        <v>14.558485521434214</v>
      </c>
      <c r="K158" s="58">
        <f t="shared" si="32"/>
        <v>3.1471342030793256E-2</v>
      </c>
      <c r="L158" s="17"/>
      <c r="M158" s="58">
        <f t="shared" si="33"/>
        <v>48.325560690771006</v>
      </c>
      <c r="N158" s="66">
        <f t="shared" si="34"/>
        <v>44675</v>
      </c>
      <c r="O158" s="58">
        <f t="shared" si="50"/>
        <v>4.6892858972521001</v>
      </c>
      <c r="P158" s="58">
        <f t="shared" si="35"/>
        <v>11.968528657969207</v>
      </c>
      <c r="Q158" s="58">
        <f t="shared" si="51"/>
        <v>19.247771418686312</v>
      </c>
      <c r="R158" s="52"/>
      <c r="S158" s="67">
        <f t="shared" si="36"/>
        <v>0.21001654201513381</v>
      </c>
      <c r="T158" s="67">
        <f t="shared" si="37"/>
        <v>0.51331832371167996</v>
      </c>
      <c r="U158" s="67">
        <f t="shared" si="38"/>
        <v>0.81662010540822605</v>
      </c>
      <c r="V158" s="67"/>
      <c r="W158" s="71">
        <f t="shared" si="39"/>
        <v>0.51456999956845528</v>
      </c>
      <c r="X158" s="17"/>
      <c r="Y158" s="68">
        <f t="shared" si="40"/>
        <v>44675</v>
      </c>
      <c r="Z158" s="69">
        <f t="shared" si="41"/>
        <v>5.040397008363211</v>
      </c>
      <c r="AA158" s="69">
        <f t="shared" si="42"/>
        <v>12.319639769080318</v>
      </c>
      <c r="AB158" s="69">
        <f t="shared" si="43"/>
        <v>19.598882529797425</v>
      </c>
      <c r="AC158" s="17"/>
      <c r="AD158" s="69">
        <f t="shared" si="44"/>
        <v>12.349679989642926</v>
      </c>
      <c r="AE158" s="98"/>
      <c r="AF158" s="69">
        <f t="shared" si="52"/>
        <v>48.325560690771006</v>
      </c>
      <c r="AH158" s="69">
        <f t="shared" si="53"/>
        <v>14.558485521434214</v>
      </c>
      <c r="AJ158" s="103">
        <f t="shared" si="45"/>
        <v>67.844035557012731</v>
      </c>
      <c r="AK158" s="103">
        <f t="shared" si="54"/>
        <v>292.15596444298728</v>
      </c>
      <c r="AM158" s="108">
        <f t="shared" si="55"/>
        <v>33.579439182560641</v>
      </c>
      <c r="AN158" s="103">
        <f t="shared" si="56"/>
        <v>33.579439182560641</v>
      </c>
      <c r="AP158" s="73">
        <f t="shared" si="57"/>
        <v>33.579439182560641</v>
      </c>
    </row>
    <row r="159" spans="2:42" x14ac:dyDescent="0.25">
      <c r="B159" s="52">
        <f t="shared" si="46"/>
        <v>44676</v>
      </c>
      <c r="C159" s="64">
        <f t="shared" si="47"/>
        <v>0</v>
      </c>
      <c r="D159" s="17">
        <v>114.5</v>
      </c>
      <c r="E159" s="65">
        <f t="shared" si="29"/>
        <v>13.021695904206942</v>
      </c>
      <c r="F159" s="17"/>
      <c r="G159" s="56">
        <f t="shared" si="30"/>
        <v>14.626862833156425</v>
      </c>
      <c r="H159" s="56">
        <f t="shared" si="48"/>
        <v>14.626862833156425</v>
      </c>
      <c r="I159" s="56">
        <f t="shared" si="49"/>
        <v>14.626862833156425</v>
      </c>
      <c r="J159" s="65">
        <f t="shared" si="31"/>
        <v>14.626862833156425</v>
      </c>
      <c r="K159" s="58">
        <f t="shared" si="32"/>
        <v>3.4427365996272524E-2</v>
      </c>
      <c r="L159" s="17"/>
      <c r="M159" s="58">
        <f t="shared" si="33"/>
        <v>48.655029237540276</v>
      </c>
      <c r="N159" s="66">
        <f t="shared" si="34"/>
        <v>44676</v>
      </c>
      <c r="O159" s="58">
        <f t="shared" si="50"/>
        <v>4.6521412174255152</v>
      </c>
      <c r="P159" s="58">
        <f t="shared" si="35"/>
        <v>11.965572634003728</v>
      </c>
      <c r="Q159" s="58">
        <f t="shared" si="51"/>
        <v>19.279004050581939</v>
      </c>
      <c r="R159" s="52"/>
      <c r="S159" s="67">
        <f t="shared" si="36"/>
        <v>0.20846884702235943</v>
      </c>
      <c r="T159" s="67">
        <f t="shared" si="37"/>
        <v>0.51319515604645161</v>
      </c>
      <c r="U159" s="67">
        <f t="shared" si="38"/>
        <v>0.81792146507054375</v>
      </c>
      <c r="V159" s="67"/>
      <c r="W159" s="71">
        <f t="shared" si="39"/>
        <v>0.51456999956845528</v>
      </c>
      <c r="X159" s="17"/>
      <c r="Y159" s="68">
        <f t="shared" si="40"/>
        <v>44676</v>
      </c>
      <c r="Z159" s="69">
        <f t="shared" si="41"/>
        <v>5.0032523285366262</v>
      </c>
      <c r="AA159" s="69">
        <f t="shared" si="42"/>
        <v>12.316683745114839</v>
      </c>
      <c r="AB159" s="69">
        <f t="shared" si="43"/>
        <v>19.630115161693048</v>
      </c>
      <c r="AC159" s="17"/>
      <c r="AD159" s="69">
        <f t="shared" si="44"/>
        <v>12.349679989642926</v>
      </c>
      <c r="AE159" s="98"/>
      <c r="AF159" s="69">
        <f t="shared" si="52"/>
        <v>48.655029237540276</v>
      </c>
      <c r="AH159" s="69">
        <f t="shared" si="53"/>
        <v>14.626862833156423</v>
      </c>
      <c r="AJ159" s="103">
        <f t="shared" si="45"/>
        <v>67.247464908794626</v>
      </c>
      <c r="AK159" s="103">
        <f t="shared" si="54"/>
        <v>292.75253509120535</v>
      </c>
      <c r="AM159" s="108">
        <f t="shared" si="55"/>
        <v>33.465924860621961</v>
      </c>
      <c r="AN159" s="103">
        <f t="shared" si="56"/>
        <v>33.465924860621961</v>
      </c>
      <c r="AP159" s="73">
        <f t="shared" si="57"/>
        <v>33.465924860621961</v>
      </c>
    </row>
    <row r="160" spans="2:42" x14ac:dyDescent="0.25">
      <c r="B160" s="52">
        <f t="shared" si="46"/>
        <v>44677</v>
      </c>
      <c r="C160" s="64">
        <f t="shared" si="47"/>
        <v>0</v>
      </c>
      <c r="D160" s="17">
        <v>115.5</v>
      </c>
      <c r="E160" s="65">
        <f t="shared" si="29"/>
        <v>13.347591340032054</v>
      </c>
      <c r="F160" s="17"/>
      <c r="G160" s="56">
        <f t="shared" si="30"/>
        <v>14.694894864017515</v>
      </c>
      <c r="H160" s="56">
        <f t="shared" si="48"/>
        <v>14.694894864017515</v>
      </c>
      <c r="I160" s="56">
        <f t="shared" si="49"/>
        <v>14.694894864017515</v>
      </c>
      <c r="J160" s="65">
        <f t="shared" si="31"/>
        <v>14.694894864017515</v>
      </c>
      <c r="K160" s="58">
        <f t="shared" si="32"/>
        <v>3.7243231208805003E-2</v>
      </c>
      <c r="L160" s="17"/>
      <c r="M160" s="58">
        <f t="shared" si="33"/>
        <v>48.980924673365386</v>
      </c>
      <c r="N160" s="66">
        <f t="shared" si="34"/>
        <v>44677</v>
      </c>
      <c r="O160" s="58">
        <f t="shared" si="50"/>
        <v>4.6153093367824374</v>
      </c>
      <c r="P160" s="58">
        <f t="shared" si="35"/>
        <v>11.962756768791195</v>
      </c>
      <c r="Q160" s="58">
        <f t="shared" si="51"/>
        <v>19.310204200799951</v>
      </c>
      <c r="R160" s="52"/>
      <c r="S160" s="67">
        <f t="shared" si="36"/>
        <v>0.20693418532889785</v>
      </c>
      <c r="T160" s="67">
        <f t="shared" si="37"/>
        <v>0.51307782832926274</v>
      </c>
      <c r="U160" s="67">
        <f t="shared" si="38"/>
        <v>0.81922147132962764</v>
      </c>
      <c r="V160" s="67"/>
      <c r="W160" s="71">
        <f t="shared" si="39"/>
        <v>0.51456999956845528</v>
      </c>
      <c r="X160" s="17"/>
      <c r="Y160" s="68">
        <f t="shared" si="40"/>
        <v>44677</v>
      </c>
      <c r="Z160" s="69">
        <f t="shared" si="41"/>
        <v>4.9664204478935483</v>
      </c>
      <c r="AA160" s="69">
        <f t="shared" si="42"/>
        <v>12.313867879902306</v>
      </c>
      <c r="AB160" s="69">
        <f t="shared" si="43"/>
        <v>19.661315311911064</v>
      </c>
      <c r="AC160" s="17"/>
      <c r="AD160" s="69">
        <f t="shared" si="44"/>
        <v>12.349679989642926</v>
      </c>
      <c r="AE160" s="98"/>
      <c r="AF160" s="69">
        <f t="shared" si="52"/>
        <v>48.980924673365386</v>
      </c>
      <c r="AH160" s="69">
        <f t="shared" si="53"/>
        <v>14.694894864017517</v>
      </c>
      <c r="AJ160" s="103">
        <f t="shared" si="45"/>
        <v>66.655575305836805</v>
      </c>
      <c r="AK160" s="103">
        <f t="shared" si="54"/>
        <v>293.34442469416319</v>
      </c>
      <c r="AM160" s="108">
        <f t="shared" si="55"/>
        <v>33.350175284789238</v>
      </c>
      <c r="AN160" s="103">
        <f t="shared" si="56"/>
        <v>33.350175284789238</v>
      </c>
      <c r="AP160" s="73">
        <f t="shared" si="57"/>
        <v>33.350175284789238</v>
      </c>
    </row>
    <row r="161" spans="2:42" x14ac:dyDescent="0.25">
      <c r="B161" s="52">
        <f t="shared" si="46"/>
        <v>44678</v>
      </c>
      <c r="C161" s="64">
        <f t="shared" si="47"/>
        <v>0</v>
      </c>
      <c r="D161" s="17">
        <v>116.5</v>
      </c>
      <c r="E161" s="65">
        <f t="shared" si="29"/>
        <v>13.669823121204896</v>
      </c>
      <c r="F161" s="17"/>
      <c r="G161" s="56">
        <f t="shared" si="30"/>
        <v>14.762563758194126</v>
      </c>
      <c r="H161" s="56">
        <f t="shared" si="48"/>
        <v>14.762563758194126</v>
      </c>
      <c r="I161" s="56">
        <f t="shared" si="49"/>
        <v>14.762563758194126</v>
      </c>
      <c r="J161" s="65">
        <f t="shared" si="31"/>
        <v>14.762563758194126</v>
      </c>
      <c r="K161" s="58">
        <f t="shared" si="32"/>
        <v>3.9916329305781872E-2</v>
      </c>
      <c r="L161" s="17"/>
      <c r="M161" s="58">
        <f t="shared" si="33"/>
        <v>49.303156454538225</v>
      </c>
      <c r="N161" s="66">
        <f t="shared" si="34"/>
        <v>44678</v>
      </c>
      <c r="O161" s="58">
        <f t="shared" si="50"/>
        <v>4.5788017915971544</v>
      </c>
      <c r="P161" s="58">
        <f t="shared" si="35"/>
        <v>11.960083670694218</v>
      </c>
      <c r="Q161" s="58">
        <f t="shared" si="51"/>
        <v>19.341365549791281</v>
      </c>
      <c r="R161" s="52"/>
      <c r="S161" s="67">
        <f t="shared" si="36"/>
        <v>0.20541303761284441</v>
      </c>
      <c r="T161" s="67">
        <f t="shared" si="37"/>
        <v>0.51296644924188872</v>
      </c>
      <c r="U161" s="67">
        <f t="shared" si="38"/>
        <v>0.82051986087093298</v>
      </c>
      <c r="V161" s="67"/>
      <c r="W161" s="71">
        <f t="shared" si="39"/>
        <v>0.51456999956845528</v>
      </c>
      <c r="X161" s="17"/>
      <c r="Y161" s="68">
        <f t="shared" si="40"/>
        <v>44678</v>
      </c>
      <c r="Z161" s="69">
        <f t="shared" si="41"/>
        <v>4.9299129027082653</v>
      </c>
      <c r="AA161" s="69">
        <f t="shared" si="42"/>
        <v>12.31119478180533</v>
      </c>
      <c r="AB161" s="69">
        <f t="shared" si="43"/>
        <v>19.692476660902393</v>
      </c>
      <c r="AC161" s="17"/>
      <c r="AD161" s="69">
        <f t="shared" si="44"/>
        <v>12.349679989642926</v>
      </c>
      <c r="AE161" s="98"/>
      <c r="AF161" s="69">
        <f t="shared" si="52"/>
        <v>49.303156454538225</v>
      </c>
      <c r="AH161" s="69">
        <f t="shared" si="53"/>
        <v>14.762563758194128</v>
      </c>
      <c r="AJ161" s="103">
        <f t="shared" si="45"/>
        <v>66.068523671232271</v>
      </c>
      <c r="AK161" s="103">
        <f t="shared" si="54"/>
        <v>293.93147632876776</v>
      </c>
      <c r="AM161" s="108">
        <f t="shared" si="55"/>
        <v>33.232285973712322</v>
      </c>
      <c r="AN161" s="103">
        <f t="shared" si="56"/>
        <v>33.232285973712322</v>
      </c>
      <c r="AP161" s="73">
        <f t="shared" si="57"/>
        <v>33.232285973712322</v>
      </c>
    </row>
    <row r="162" spans="2:42" x14ac:dyDescent="0.25">
      <c r="B162" s="52">
        <f t="shared" si="46"/>
        <v>44679</v>
      </c>
      <c r="C162" s="64">
        <f t="shared" si="47"/>
        <v>0</v>
      </c>
      <c r="D162" s="17">
        <v>117.5</v>
      </c>
      <c r="E162" s="65">
        <f t="shared" si="29"/>
        <v>13.98830109413545</v>
      </c>
      <c r="F162" s="17"/>
      <c r="G162" s="56">
        <f t="shared" si="30"/>
        <v>14.829850905946017</v>
      </c>
      <c r="H162" s="56">
        <f t="shared" si="48"/>
        <v>14.829850905946017</v>
      </c>
      <c r="I162" s="56">
        <f t="shared" si="49"/>
        <v>14.829850905946017</v>
      </c>
      <c r="J162" s="65">
        <f t="shared" si="31"/>
        <v>14.829850905946017</v>
      </c>
      <c r="K162" s="58">
        <f t="shared" si="32"/>
        <v>4.2444246132750163E-2</v>
      </c>
      <c r="L162" s="17"/>
      <c r="M162" s="58">
        <f t="shared" si="33"/>
        <v>49.621634427468784</v>
      </c>
      <c r="N162" s="66">
        <f t="shared" si="34"/>
        <v>44679</v>
      </c>
      <c r="O162" s="58">
        <f t="shared" si="50"/>
        <v>4.5426303008942419</v>
      </c>
      <c r="P162" s="58">
        <f t="shared" si="35"/>
        <v>11.957555753867251</v>
      </c>
      <c r="Q162" s="58">
        <f t="shared" si="51"/>
        <v>19.372481206840259</v>
      </c>
      <c r="R162" s="52"/>
      <c r="S162" s="67">
        <f t="shared" si="36"/>
        <v>0.2039058921668897</v>
      </c>
      <c r="T162" s="67">
        <f t="shared" si="37"/>
        <v>0.5128611193740984</v>
      </c>
      <c r="U162" s="67">
        <f t="shared" si="38"/>
        <v>0.82181634658130709</v>
      </c>
      <c r="V162" s="67"/>
      <c r="W162" s="71">
        <f t="shared" si="39"/>
        <v>0.51456999956845528</v>
      </c>
      <c r="X162" s="17"/>
      <c r="Y162" s="68">
        <f t="shared" si="40"/>
        <v>44679</v>
      </c>
      <c r="Z162" s="69">
        <f t="shared" si="41"/>
        <v>4.8937414120053528</v>
      </c>
      <c r="AA162" s="69">
        <f t="shared" si="42"/>
        <v>12.308666864978361</v>
      </c>
      <c r="AB162" s="69">
        <f t="shared" si="43"/>
        <v>19.723592317951372</v>
      </c>
      <c r="AC162" s="17"/>
      <c r="AD162" s="69">
        <f t="shared" si="44"/>
        <v>12.349679989642926</v>
      </c>
      <c r="AE162" s="98"/>
      <c r="AF162" s="69">
        <f t="shared" si="52"/>
        <v>49.621634427468784</v>
      </c>
      <c r="AH162" s="69">
        <f t="shared" si="53"/>
        <v>14.829850905946019</v>
      </c>
      <c r="AJ162" s="103">
        <f t="shared" si="45"/>
        <v>65.486469969438232</v>
      </c>
      <c r="AK162" s="103">
        <f t="shared" si="54"/>
        <v>294.51353003056175</v>
      </c>
      <c r="AM162" s="108">
        <f t="shared" si="55"/>
        <v>33.112356123360293</v>
      </c>
      <c r="AN162" s="103">
        <f t="shared" si="56"/>
        <v>33.112356123360293</v>
      </c>
      <c r="AP162" s="73">
        <f t="shared" si="57"/>
        <v>33.112356123360293</v>
      </c>
    </row>
    <row r="163" spans="2:42" x14ac:dyDescent="0.25">
      <c r="B163" s="52">
        <f t="shared" si="46"/>
        <v>44680</v>
      </c>
      <c r="C163" s="64">
        <f t="shared" si="47"/>
        <v>0</v>
      </c>
      <c r="D163" s="17">
        <v>118.5</v>
      </c>
      <c r="E163" s="65">
        <f t="shared" si="29"/>
        <v>14.302935518345992</v>
      </c>
      <c r="F163" s="17"/>
      <c r="G163" s="56">
        <f t="shared" si="30"/>
        <v>14.896736926352949</v>
      </c>
      <c r="H163" s="56">
        <f t="shared" si="48"/>
        <v>14.896736926352949</v>
      </c>
      <c r="I163" s="56">
        <f t="shared" si="49"/>
        <v>14.896736926352949</v>
      </c>
      <c r="J163" s="65">
        <f t="shared" si="31"/>
        <v>14.896736926352949</v>
      </c>
      <c r="K163" s="58">
        <f t="shared" si="32"/>
        <v>4.4824764286463314E-2</v>
      </c>
      <c r="L163" s="17"/>
      <c r="M163" s="58">
        <f t="shared" si="33"/>
        <v>49.936268851679323</v>
      </c>
      <c r="N163" s="66">
        <f t="shared" si="34"/>
        <v>44680</v>
      </c>
      <c r="O163" s="58">
        <f t="shared" si="50"/>
        <v>4.506806772537062</v>
      </c>
      <c r="P163" s="58">
        <f t="shared" si="35"/>
        <v>11.955175235713536</v>
      </c>
      <c r="Q163" s="58">
        <f t="shared" si="51"/>
        <v>19.403543698890012</v>
      </c>
      <c r="R163" s="52"/>
      <c r="S163" s="67">
        <f t="shared" si="36"/>
        <v>0.2024132451520072</v>
      </c>
      <c r="T163" s="67">
        <f t="shared" si="37"/>
        <v>0.51276193111769364</v>
      </c>
      <c r="U163" s="67">
        <f t="shared" si="38"/>
        <v>0.82311061708338018</v>
      </c>
      <c r="V163" s="67"/>
      <c r="W163" s="71">
        <f t="shared" si="39"/>
        <v>0.51456999956845528</v>
      </c>
      <c r="X163" s="17"/>
      <c r="Y163" s="68">
        <f t="shared" si="40"/>
        <v>44680</v>
      </c>
      <c r="Z163" s="69">
        <f t="shared" si="41"/>
        <v>4.8579178836481729</v>
      </c>
      <c r="AA163" s="69">
        <f t="shared" si="42"/>
        <v>12.306286346824647</v>
      </c>
      <c r="AB163" s="69">
        <f t="shared" si="43"/>
        <v>19.754654810001124</v>
      </c>
      <c r="AC163" s="17"/>
      <c r="AD163" s="69">
        <f t="shared" si="44"/>
        <v>12.349679989642926</v>
      </c>
      <c r="AE163" s="98"/>
      <c r="AF163" s="69">
        <f t="shared" si="52"/>
        <v>49.936268851679323</v>
      </c>
      <c r="AH163" s="69">
        <f t="shared" si="53"/>
        <v>14.896736926352951</v>
      </c>
      <c r="AJ163" s="103">
        <f t="shared" si="45"/>
        <v>64.909577277310447</v>
      </c>
      <c r="AK163" s="103">
        <f t="shared" si="54"/>
        <v>295.09042272268954</v>
      </c>
      <c r="AM163" s="108">
        <f t="shared" si="55"/>
        <v>32.990488670521898</v>
      </c>
      <c r="AN163" s="103">
        <f t="shared" si="56"/>
        <v>32.990488670521898</v>
      </c>
      <c r="AP163" s="73">
        <f t="shared" si="57"/>
        <v>32.990488670521898</v>
      </c>
    </row>
    <row r="164" spans="2:42" x14ac:dyDescent="0.25">
      <c r="B164" s="52">
        <f t="shared" si="46"/>
        <v>44681</v>
      </c>
      <c r="C164" s="64">
        <f t="shared" si="47"/>
        <v>0</v>
      </c>
      <c r="D164" s="17">
        <v>119.5</v>
      </c>
      <c r="E164" s="65">
        <f t="shared" si="29"/>
        <v>14.61363709124692</v>
      </c>
      <c r="F164" s="17"/>
      <c r="G164" s="56">
        <f t="shared" si="30"/>
        <v>14.963201651113536</v>
      </c>
      <c r="H164" s="56">
        <f t="shared" si="48"/>
        <v>14.963201651113536</v>
      </c>
      <c r="I164" s="56">
        <f t="shared" si="49"/>
        <v>14.963201651113536</v>
      </c>
      <c r="J164" s="65">
        <f t="shared" si="31"/>
        <v>14.963201651113536</v>
      </c>
      <c r="K164" s="58">
        <f t="shared" si="32"/>
        <v>4.7055865424322899E-2</v>
      </c>
      <c r="L164" s="17"/>
      <c r="M164" s="58">
        <f t="shared" si="33"/>
        <v>50.246970424580255</v>
      </c>
      <c r="N164" s="66">
        <f t="shared" si="34"/>
        <v>44681</v>
      </c>
      <c r="O164" s="58">
        <f t="shared" si="50"/>
        <v>4.4713433090189092</v>
      </c>
      <c r="P164" s="58">
        <f t="shared" si="35"/>
        <v>11.952944134575677</v>
      </c>
      <c r="Q164" s="58">
        <f t="shared" si="51"/>
        <v>19.434544960132445</v>
      </c>
      <c r="R164" s="52"/>
      <c r="S164" s="67">
        <f t="shared" si="36"/>
        <v>0.20093560083875084</v>
      </c>
      <c r="T164" s="67">
        <f t="shared" si="37"/>
        <v>0.51266896857028288</v>
      </c>
      <c r="U164" s="67">
        <f t="shared" si="38"/>
        <v>0.82440233630181492</v>
      </c>
      <c r="V164" s="67"/>
      <c r="W164" s="71">
        <f t="shared" si="39"/>
        <v>0.51456999956845528</v>
      </c>
      <c r="X164" s="17"/>
      <c r="Y164" s="68">
        <f t="shared" si="40"/>
        <v>44681</v>
      </c>
      <c r="Z164" s="69">
        <f t="shared" si="41"/>
        <v>4.8224544201300201</v>
      </c>
      <c r="AA164" s="69">
        <f t="shared" si="42"/>
        <v>12.30405524568679</v>
      </c>
      <c r="AB164" s="69">
        <f t="shared" si="43"/>
        <v>19.785656071243558</v>
      </c>
      <c r="AC164" s="17"/>
      <c r="AD164" s="69">
        <f t="shared" si="44"/>
        <v>12.349679989642926</v>
      </c>
      <c r="AE164" s="98"/>
      <c r="AF164" s="69">
        <f t="shared" si="52"/>
        <v>50.246970424580255</v>
      </c>
      <c r="AH164" s="69">
        <f t="shared" si="53"/>
        <v>14.963201651113538</v>
      </c>
      <c r="AJ164" s="103">
        <f t="shared" si="45"/>
        <v>64.338011849665165</v>
      </c>
      <c r="AK164" s="103">
        <f t="shared" si="54"/>
        <v>295.66198815033482</v>
      </c>
      <c r="AM164" s="108">
        <f t="shared" si="55"/>
        <v>32.866790351726003</v>
      </c>
      <c r="AN164" s="103">
        <f t="shared" si="56"/>
        <v>32.866790351726003</v>
      </c>
      <c r="AP164" s="73">
        <f t="shared" si="57"/>
        <v>32.866790351726003</v>
      </c>
    </row>
    <row r="165" spans="2:42" x14ac:dyDescent="0.25">
      <c r="B165" s="52">
        <f t="shared" si="46"/>
        <v>44682</v>
      </c>
      <c r="C165" s="64">
        <f t="shared" si="47"/>
        <v>0</v>
      </c>
      <c r="D165" s="17">
        <v>120.5</v>
      </c>
      <c r="E165" s="65">
        <f t="shared" si="29"/>
        <v>14.920316974711191</v>
      </c>
      <c r="F165" s="17"/>
      <c r="G165" s="56">
        <f t="shared" si="30"/>
        <v>15.029224109546565</v>
      </c>
      <c r="H165" s="56">
        <f t="shared" si="48"/>
        <v>15.029224109546565</v>
      </c>
      <c r="I165" s="56">
        <f t="shared" si="49"/>
        <v>15.029224109546565</v>
      </c>
      <c r="J165" s="65">
        <f t="shared" si="31"/>
        <v>15.029224109546565</v>
      </c>
      <c r="K165" s="58">
        <f t="shared" si="32"/>
        <v>4.9135732337654767E-2</v>
      </c>
      <c r="L165" s="17"/>
      <c r="M165" s="58">
        <f t="shared" si="33"/>
        <v>50.553650308044524</v>
      </c>
      <c r="N165" s="66">
        <f t="shared" si="34"/>
        <v>44682</v>
      </c>
      <c r="O165" s="58">
        <f t="shared" si="50"/>
        <v>4.4362522128890625</v>
      </c>
      <c r="P165" s="58">
        <f t="shared" si="35"/>
        <v>11.950864267662345</v>
      </c>
      <c r="Q165" s="58">
        <f t="shared" si="51"/>
        <v>19.465476322435627</v>
      </c>
      <c r="R165" s="52"/>
      <c r="S165" s="67">
        <f t="shared" si="36"/>
        <v>0.19947347183334058</v>
      </c>
      <c r="T165" s="67">
        <f t="shared" si="37"/>
        <v>0.51258230744889399</v>
      </c>
      <c r="U165" s="67">
        <f t="shared" si="38"/>
        <v>0.82569114306444746</v>
      </c>
      <c r="V165" s="67"/>
      <c r="W165" s="71">
        <f t="shared" si="39"/>
        <v>0.51456999956845528</v>
      </c>
      <c r="X165" s="17"/>
      <c r="Y165" s="68">
        <f t="shared" si="40"/>
        <v>44682</v>
      </c>
      <c r="Z165" s="69">
        <f t="shared" si="41"/>
        <v>4.7873633240001734</v>
      </c>
      <c r="AA165" s="69">
        <f t="shared" si="42"/>
        <v>12.301975378773456</v>
      </c>
      <c r="AB165" s="69">
        <f t="shared" si="43"/>
        <v>19.81658743354674</v>
      </c>
      <c r="AC165" s="17"/>
      <c r="AD165" s="69">
        <f t="shared" si="44"/>
        <v>12.349679989642926</v>
      </c>
      <c r="AE165" s="98"/>
      <c r="AF165" s="69">
        <f t="shared" si="52"/>
        <v>50.553650308044524</v>
      </c>
      <c r="AH165" s="69">
        <f t="shared" si="53"/>
        <v>15.029224109546567</v>
      </c>
      <c r="AJ165" s="103">
        <f t="shared" si="45"/>
        <v>63.771943178679955</v>
      </c>
      <c r="AK165" s="103">
        <f t="shared" si="54"/>
        <v>296.22805682132002</v>
      </c>
      <c r="AM165" s="108">
        <f t="shared" si="55"/>
        <v>32.741371756829473</v>
      </c>
      <c r="AN165" s="103">
        <f t="shared" si="56"/>
        <v>32.741371756829473</v>
      </c>
      <c r="AP165" s="73">
        <f t="shared" si="57"/>
        <v>32.741371756829473</v>
      </c>
    </row>
    <row r="166" spans="2:42" x14ac:dyDescent="0.25">
      <c r="B166" s="52">
        <f t="shared" si="46"/>
        <v>44683</v>
      </c>
      <c r="C166" s="64">
        <f t="shared" si="47"/>
        <v>0</v>
      </c>
      <c r="D166" s="17">
        <v>121.5</v>
      </c>
      <c r="E166" s="65">
        <f t="shared" si="29"/>
        <v>15.222886823460213</v>
      </c>
      <c r="F166" s="17"/>
      <c r="G166" s="56">
        <f t="shared" si="30"/>
        <v>15.094782514945782</v>
      </c>
      <c r="H166" s="56">
        <f t="shared" si="48"/>
        <v>15.094782514945782</v>
      </c>
      <c r="I166" s="56">
        <f t="shared" si="49"/>
        <v>15.094782514945782</v>
      </c>
      <c r="J166" s="65">
        <f t="shared" si="31"/>
        <v>15.094782514945782</v>
      </c>
      <c r="K166" s="58">
        <f t="shared" si="32"/>
        <v>5.1062750786535493E-2</v>
      </c>
      <c r="L166" s="17"/>
      <c r="M166" s="58">
        <f t="shared" si="33"/>
        <v>50.856220156793547</v>
      </c>
      <c r="N166" s="66">
        <f t="shared" si="34"/>
        <v>44683</v>
      </c>
      <c r="O166" s="58">
        <f t="shared" si="50"/>
        <v>4.4015459917405737</v>
      </c>
      <c r="P166" s="58">
        <f t="shared" si="35"/>
        <v>11.948937249213465</v>
      </c>
      <c r="Q166" s="58">
        <f t="shared" si="51"/>
        <v>19.496328506686357</v>
      </c>
      <c r="R166" s="52"/>
      <c r="S166" s="67">
        <f t="shared" si="36"/>
        <v>0.19802737928548686</v>
      </c>
      <c r="T166" s="67">
        <f t="shared" si="37"/>
        <v>0.51250201501352399</v>
      </c>
      <c r="U166" s="67">
        <f t="shared" si="38"/>
        <v>0.82697665074156124</v>
      </c>
      <c r="V166" s="67"/>
      <c r="W166" s="71">
        <f t="shared" si="39"/>
        <v>0.51456999956845528</v>
      </c>
      <c r="X166" s="17"/>
      <c r="Y166" s="68">
        <f t="shared" si="40"/>
        <v>44683</v>
      </c>
      <c r="Z166" s="69">
        <f t="shared" si="41"/>
        <v>4.7526571028516846</v>
      </c>
      <c r="AA166" s="69">
        <f t="shared" si="42"/>
        <v>12.300048360324576</v>
      </c>
      <c r="AB166" s="69">
        <f t="shared" si="43"/>
        <v>19.84743961779747</v>
      </c>
      <c r="AC166" s="17"/>
      <c r="AD166" s="69">
        <f t="shared" si="44"/>
        <v>12.349679989642926</v>
      </c>
      <c r="AE166" s="98"/>
      <c r="AF166" s="69">
        <f t="shared" si="52"/>
        <v>50.856220156793547</v>
      </c>
      <c r="AH166" s="69">
        <f t="shared" si="53"/>
        <v>15.094782514945784</v>
      </c>
      <c r="AJ166" s="103">
        <f t="shared" si="45"/>
        <v>63.211544046391026</v>
      </c>
      <c r="AK166" s="103">
        <f t="shared" si="54"/>
        <v>296.78845595360895</v>
      </c>
      <c r="AM166" s="108">
        <f t="shared" si="55"/>
        <v>32.614347376476047</v>
      </c>
      <c r="AN166" s="103">
        <f t="shared" si="56"/>
        <v>32.614347376476047</v>
      </c>
      <c r="AP166" s="73">
        <f t="shared" si="57"/>
        <v>32.614347376476047</v>
      </c>
    </row>
    <row r="167" spans="2:42" x14ac:dyDescent="0.25">
      <c r="B167" s="52">
        <f t="shared" si="46"/>
        <v>44684</v>
      </c>
      <c r="C167" s="64">
        <f t="shared" si="47"/>
        <v>0</v>
      </c>
      <c r="D167" s="17">
        <v>122.5</v>
      </c>
      <c r="E167" s="65">
        <f t="shared" si="29"/>
        <v>15.521258815269508</v>
      </c>
      <c r="F167" s="17"/>
      <c r="G167" s="56">
        <f t="shared" si="30"/>
        <v>15.159854252449962</v>
      </c>
      <c r="H167" s="56">
        <f t="shared" si="48"/>
        <v>15.159854252449962</v>
      </c>
      <c r="I167" s="56">
        <f t="shared" si="49"/>
        <v>15.159854252449962</v>
      </c>
      <c r="J167" s="65">
        <f t="shared" si="31"/>
        <v>15.159854252449962</v>
      </c>
      <c r="K167" s="58">
        <f t="shared" si="32"/>
        <v>5.2835511094158724E-2</v>
      </c>
      <c r="L167" s="17"/>
      <c r="M167" s="58">
        <f t="shared" si="33"/>
        <v>51.154592148602845</v>
      </c>
      <c r="N167" s="66">
        <f t="shared" si="34"/>
        <v>44684</v>
      </c>
      <c r="O167" s="58">
        <f t="shared" si="50"/>
        <v>4.3672373626808598</v>
      </c>
      <c r="P167" s="58">
        <f t="shared" si="35"/>
        <v>11.947164488905841</v>
      </c>
      <c r="Q167" s="58">
        <f t="shared" si="51"/>
        <v>19.527091615130821</v>
      </c>
      <c r="R167" s="52"/>
      <c r="S167" s="67">
        <f t="shared" si="36"/>
        <v>0.19659785307466546</v>
      </c>
      <c r="T167" s="67">
        <f t="shared" si="37"/>
        <v>0.5124281500007063</v>
      </c>
      <c r="U167" s="67">
        <f t="shared" si="38"/>
        <v>0.82825844692674722</v>
      </c>
      <c r="V167" s="67"/>
      <c r="W167" s="71">
        <f t="shared" si="39"/>
        <v>0.51456999956845528</v>
      </c>
      <c r="X167" s="17"/>
      <c r="Y167" s="68">
        <f t="shared" si="40"/>
        <v>44684</v>
      </c>
      <c r="Z167" s="69">
        <f t="shared" si="41"/>
        <v>4.7183484737919708</v>
      </c>
      <c r="AA167" s="69">
        <f t="shared" si="42"/>
        <v>12.29827560001695</v>
      </c>
      <c r="AB167" s="69">
        <f t="shared" si="43"/>
        <v>19.878202726241934</v>
      </c>
      <c r="AC167" s="17"/>
      <c r="AD167" s="69">
        <f t="shared" si="44"/>
        <v>12.349679989642926</v>
      </c>
      <c r="AE167" s="98"/>
      <c r="AF167" s="69">
        <f t="shared" si="52"/>
        <v>51.154592148602845</v>
      </c>
      <c r="AH167" s="69">
        <f t="shared" si="53"/>
        <v>15.159854252449964</v>
      </c>
      <c r="AJ167" s="103">
        <f t="shared" si="45"/>
        <v>62.656990569489707</v>
      </c>
      <c r="AK167" s="103">
        <f t="shared" si="54"/>
        <v>297.34300943051028</v>
      </c>
      <c r="AM167" s="108">
        <f t="shared" si="55"/>
        <v>32.485835642585528</v>
      </c>
      <c r="AN167" s="103">
        <f t="shared" si="56"/>
        <v>32.485835642585528</v>
      </c>
      <c r="AP167" s="73">
        <f t="shared" si="57"/>
        <v>32.485835642585528</v>
      </c>
    </row>
    <row r="168" spans="2:42" x14ac:dyDescent="0.25">
      <c r="B168" s="52">
        <f t="shared" si="46"/>
        <v>44685</v>
      </c>
      <c r="C168" s="64">
        <f t="shared" si="47"/>
        <v>0</v>
      </c>
      <c r="D168" s="17">
        <v>123.5</v>
      </c>
      <c r="E168" s="65">
        <f t="shared" si="29"/>
        <v>15.815345682996957</v>
      </c>
      <c r="F168" s="17"/>
      <c r="G168" s="56">
        <f t="shared" si="30"/>
        <v>15.224415868600515</v>
      </c>
      <c r="H168" s="56">
        <f t="shared" si="48"/>
        <v>15.224415868600515</v>
      </c>
      <c r="I168" s="56">
        <f t="shared" si="49"/>
        <v>15.224415868600515</v>
      </c>
      <c r="J168" s="65">
        <f t="shared" si="31"/>
        <v>15.224415868600515</v>
      </c>
      <c r="K168" s="58">
        <f t="shared" si="32"/>
        <v>5.4452809499006535E-2</v>
      </c>
      <c r="L168" s="17"/>
      <c r="M168" s="58">
        <f t="shared" si="33"/>
        <v>51.448679016330289</v>
      </c>
      <c r="N168" s="66">
        <f t="shared" si="34"/>
        <v>44685</v>
      </c>
      <c r="O168" s="58">
        <f t="shared" si="50"/>
        <v>4.3333392562007367</v>
      </c>
      <c r="P168" s="58">
        <f t="shared" si="35"/>
        <v>11.945547190500994</v>
      </c>
      <c r="Q168" s="58">
        <f t="shared" si="51"/>
        <v>19.55775512480125</v>
      </c>
      <c r="R168" s="52"/>
      <c r="S168" s="67">
        <f t="shared" si="36"/>
        <v>0.19518543197132698</v>
      </c>
      <c r="T168" s="67">
        <f t="shared" si="37"/>
        <v>0.512360762567171</v>
      </c>
      <c r="U168" s="67">
        <f t="shared" si="38"/>
        <v>0.82953609316301513</v>
      </c>
      <c r="V168" s="67"/>
      <c r="W168" s="71">
        <f t="shared" si="39"/>
        <v>0.51456999956845528</v>
      </c>
      <c r="X168" s="17"/>
      <c r="Y168" s="68">
        <f t="shared" si="40"/>
        <v>44685</v>
      </c>
      <c r="Z168" s="69">
        <f t="shared" si="41"/>
        <v>4.6844503673118476</v>
      </c>
      <c r="AA168" s="69">
        <f t="shared" si="42"/>
        <v>12.296658301612105</v>
      </c>
      <c r="AB168" s="69">
        <f t="shared" si="43"/>
        <v>19.908866235912363</v>
      </c>
      <c r="AC168" s="17"/>
      <c r="AD168" s="69">
        <f t="shared" si="44"/>
        <v>12.349679989642926</v>
      </c>
      <c r="AE168" s="98"/>
      <c r="AF168" s="69">
        <f t="shared" si="52"/>
        <v>51.448679016330289</v>
      </c>
      <c r="AH168" s="69">
        <f t="shared" si="53"/>
        <v>15.224415868600516</v>
      </c>
      <c r="AJ168" s="103">
        <f t="shared" si="45"/>
        <v>62.108462235567451</v>
      </c>
      <c r="AK168" s="103">
        <f t="shared" si="54"/>
        <v>297.89153776443254</v>
      </c>
      <c r="AM168" s="108">
        <f t="shared" si="55"/>
        <v>32.355958960989582</v>
      </c>
      <c r="AN168" s="103">
        <f t="shared" si="56"/>
        <v>32.355958960989582</v>
      </c>
      <c r="AP168" s="73">
        <f t="shared" si="57"/>
        <v>32.355958960989582</v>
      </c>
    </row>
    <row r="169" spans="2:42" x14ac:dyDescent="0.25">
      <c r="B169" s="52">
        <f t="shared" si="46"/>
        <v>44686</v>
      </c>
      <c r="C169" s="64">
        <f t="shared" si="47"/>
        <v>0</v>
      </c>
      <c r="D169" s="17">
        <v>124.5</v>
      </c>
      <c r="E169" s="65">
        <f t="shared" si="29"/>
        <v>16.105060748431701</v>
      </c>
      <c r="F169" s="17"/>
      <c r="G169" s="56">
        <f t="shared" si="30"/>
        <v>15.288443062769849</v>
      </c>
      <c r="H169" s="56">
        <f t="shared" si="48"/>
        <v>15.288443062769849</v>
      </c>
      <c r="I169" s="56">
        <f t="shared" si="49"/>
        <v>15.288443062769849</v>
      </c>
      <c r="J169" s="65">
        <f t="shared" si="31"/>
        <v>15.288443062769849</v>
      </c>
      <c r="K169" s="58">
        <f t="shared" si="32"/>
        <v>5.5913649263370266E-2</v>
      </c>
      <c r="L169" s="17"/>
      <c r="M169" s="58">
        <f t="shared" si="33"/>
        <v>51.738394081765037</v>
      </c>
      <c r="N169" s="66">
        <f t="shared" si="34"/>
        <v>44686</v>
      </c>
      <c r="O169" s="58">
        <f t="shared" si="50"/>
        <v>4.2998648193517051</v>
      </c>
      <c r="P169" s="58">
        <f t="shared" si="35"/>
        <v>11.944086350736629</v>
      </c>
      <c r="Q169" s="58">
        <f t="shared" si="51"/>
        <v>19.588307882121555</v>
      </c>
      <c r="R169" s="52"/>
      <c r="S169" s="67">
        <f t="shared" si="36"/>
        <v>0.193790663769284</v>
      </c>
      <c r="T169" s="67">
        <f t="shared" si="37"/>
        <v>0.51229989424365585</v>
      </c>
      <c r="U169" s="67">
        <f t="shared" si="38"/>
        <v>0.83080912471802781</v>
      </c>
      <c r="V169" s="67"/>
      <c r="W169" s="71">
        <f t="shared" si="39"/>
        <v>0.51456999956845528</v>
      </c>
      <c r="X169" s="17"/>
      <c r="Y169" s="68">
        <f t="shared" si="40"/>
        <v>44686</v>
      </c>
      <c r="Z169" s="69">
        <f t="shared" si="41"/>
        <v>4.650975930462816</v>
      </c>
      <c r="AA169" s="69">
        <f t="shared" si="42"/>
        <v>12.29519746184774</v>
      </c>
      <c r="AB169" s="69">
        <f t="shared" si="43"/>
        <v>19.939418993232668</v>
      </c>
      <c r="AC169" s="17"/>
      <c r="AD169" s="69">
        <f t="shared" si="44"/>
        <v>12.349679989642926</v>
      </c>
      <c r="AE169" s="98"/>
      <c r="AF169" s="69">
        <f t="shared" si="52"/>
        <v>51.738394081765037</v>
      </c>
      <c r="AH169" s="69">
        <f t="shared" si="53"/>
        <v>15.288443062769851</v>
      </c>
      <c r="AJ169" s="103">
        <f t="shared" si="45"/>
        <v>61.566141929901974</v>
      </c>
      <c r="AK169" s="103">
        <f t="shared" si="54"/>
        <v>298.43385807009804</v>
      </c>
      <c r="AM169" s="108">
        <f t="shared" si="55"/>
        <v>32.224843735287592</v>
      </c>
      <c r="AN169" s="103">
        <f t="shared" si="56"/>
        <v>32.224843735287592</v>
      </c>
      <c r="AP169" s="73">
        <f t="shared" si="57"/>
        <v>32.224843735287592</v>
      </c>
    </row>
    <row r="170" spans="2:42" x14ac:dyDescent="0.25">
      <c r="B170" s="52">
        <f t="shared" si="46"/>
        <v>44687</v>
      </c>
      <c r="C170" s="64">
        <f t="shared" si="47"/>
        <v>0</v>
      </c>
      <c r="D170" s="17">
        <v>125.5</v>
      </c>
      <c r="E170" s="65">
        <f t="shared" si="29"/>
        <v>16.390317957955634</v>
      </c>
      <c r="F170" s="17"/>
      <c r="G170" s="56">
        <f t="shared" si="30"/>
        <v>15.351910680653917</v>
      </c>
      <c r="H170" s="56">
        <f t="shared" si="48"/>
        <v>15.351910680653917</v>
      </c>
      <c r="I170" s="56">
        <f t="shared" si="49"/>
        <v>15.351910680653917</v>
      </c>
      <c r="J170" s="65">
        <f t="shared" si="31"/>
        <v>15.351910680653917</v>
      </c>
      <c r="K170" s="58">
        <f t="shared" si="32"/>
        <v>5.7217241537044286E-2</v>
      </c>
      <c r="L170" s="17"/>
      <c r="M170" s="58">
        <f t="shared" si="33"/>
        <v>52.023651291288971</v>
      </c>
      <c r="N170" s="66">
        <f t="shared" si="34"/>
        <v>44687</v>
      </c>
      <c r="O170" s="58">
        <f t="shared" si="50"/>
        <v>4.2668274181359971</v>
      </c>
      <c r="P170" s="58">
        <f t="shared" si="35"/>
        <v>11.942782758462956</v>
      </c>
      <c r="Q170" s="58">
        <f t="shared" si="51"/>
        <v>19.618738098789915</v>
      </c>
      <c r="R170" s="52"/>
      <c r="S170" s="67">
        <f t="shared" si="36"/>
        <v>0.19241410538529619</v>
      </c>
      <c r="T170" s="67">
        <f t="shared" si="37"/>
        <v>0.51224557789891945</v>
      </c>
      <c r="U170" s="67">
        <f t="shared" si="38"/>
        <v>0.83207705041254276</v>
      </c>
      <c r="V170" s="67"/>
      <c r="W170" s="71">
        <f t="shared" si="39"/>
        <v>0.51456999956845528</v>
      </c>
      <c r="X170" s="17"/>
      <c r="Y170" s="68">
        <f t="shared" si="40"/>
        <v>44687</v>
      </c>
      <c r="Z170" s="69">
        <f t="shared" si="41"/>
        <v>4.6179385292471089</v>
      </c>
      <c r="AA170" s="69">
        <f t="shared" si="42"/>
        <v>12.293893869574067</v>
      </c>
      <c r="AB170" s="69">
        <f t="shared" si="43"/>
        <v>19.969849209901028</v>
      </c>
      <c r="AC170" s="17"/>
      <c r="AD170" s="69">
        <f t="shared" si="44"/>
        <v>12.349679989642926</v>
      </c>
      <c r="AE170" s="98"/>
      <c r="AF170" s="69">
        <f t="shared" si="52"/>
        <v>52.023651291288971</v>
      </c>
      <c r="AH170" s="69">
        <f t="shared" si="53"/>
        <v>15.351910680653919</v>
      </c>
      <c r="AJ170" s="103">
        <f t="shared" si="45"/>
        <v>61.030215951824445</v>
      </c>
      <c r="AK170" s="103">
        <f t="shared" si="54"/>
        <v>298.96978404817554</v>
      </c>
      <c r="AM170" s="108">
        <f t="shared" si="55"/>
        <v>32.092620380954997</v>
      </c>
      <c r="AN170" s="103">
        <f t="shared" si="56"/>
        <v>32.092620380954997</v>
      </c>
      <c r="AP170" s="73">
        <f t="shared" si="57"/>
        <v>32.092620380954997</v>
      </c>
    </row>
    <row r="171" spans="2:42" x14ac:dyDescent="0.25">
      <c r="B171" s="52">
        <f t="shared" si="46"/>
        <v>44688</v>
      </c>
      <c r="C171" s="64">
        <f t="shared" si="47"/>
        <v>0</v>
      </c>
      <c r="D171" s="17">
        <v>126.5</v>
      </c>
      <c r="E171" s="65">
        <f t="shared" si="29"/>
        <v>16.671031920003983</v>
      </c>
      <c r="F171" s="17"/>
      <c r="G171" s="56">
        <f t="shared" si="30"/>
        <v>15.414792710032811</v>
      </c>
      <c r="H171" s="56">
        <f t="shared" si="48"/>
        <v>15.414792710032811</v>
      </c>
      <c r="I171" s="56">
        <f t="shared" si="49"/>
        <v>15.414792710032811</v>
      </c>
      <c r="J171" s="65">
        <f t="shared" si="31"/>
        <v>15.414792710032811</v>
      </c>
      <c r="K171" s="58">
        <f t="shared" si="32"/>
        <v>5.8363005975297547E-2</v>
      </c>
      <c r="L171" s="17"/>
      <c r="M171" s="58">
        <f t="shared" si="33"/>
        <v>52.304365253337316</v>
      </c>
      <c r="N171" s="66">
        <f t="shared" si="34"/>
        <v>44688</v>
      </c>
      <c r="O171" s="58">
        <f t="shared" si="50"/>
        <v>4.2342406390082958</v>
      </c>
      <c r="P171" s="58">
        <f t="shared" si="35"/>
        <v>11.941636994024702</v>
      </c>
      <c r="Q171" s="58">
        <f t="shared" si="51"/>
        <v>19.649033349041108</v>
      </c>
      <c r="R171" s="52"/>
      <c r="S171" s="67">
        <f t="shared" si="36"/>
        <v>0.19105632292164196</v>
      </c>
      <c r="T171" s="67">
        <f t="shared" si="37"/>
        <v>0.51219783771399219</v>
      </c>
      <c r="U171" s="67">
        <f t="shared" si="38"/>
        <v>0.8333393525063425</v>
      </c>
      <c r="V171" s="67"/>
      <c r="W171" s="71">
        <f t="shared" si="39"/>
        <v>0.51456999956845528</v>
      </c>
      <c r="X171" s="17"/>
      <c r="Y171" s="68">
        <f t="shared" si="40"/>
        <v>44688</v>
      </c>
      <c r="Z171" s="69">
        <f t="shared" si="41"/>
        <v>4.5853517501194068</v>
      </c>
      <c r="AA171" s="69">
        <f t="shared" si="42"/>
        <v>12.292748105135813</v>
      </c>
      <c r="AB171" s="69">
        <f t="shared" si="43"/>
        <v>20.000144460152221</v>
      </c>
      <c r="AC171" s="17"/>
      <c r="AD171" s="69">
        <f t="shared" si="44"/>
        <v>12.349679989642926</v>
      </c>
      <c r="AE171" s="98"/>
      <c r="AF171" s="69">
        <f t="shared" si="52"/>
        <v>52.304365253337316</v>
      </c>
      <c r="AH171" s="69">
        <f t="shared" si="53"/>
        <v>15.414792710032813</v>
      </c>
      <c r="AJ171" s="103">
        <f t="shared" si="45"/>
        <v>60.500874019653459</v>
      </c>
      <c r="AK171" s="103">
        <f t="shared" si="54"/>
        <v>299.49912598034655</v>
      </c>
      <c r="AM171" s="108">
        <f t="shared" si="55"/>
        <v>31.959423328698055</v>
      </c>
      <c r="AN171" s="103">
        <f t="shared" si="56"/>
        <v>31.959423328698055</v>
      </c>
      <c r="AP171" s="73">
        <f t="shared" si="57"/>
        <v>31.959423328698055</v>
      </c>
    </row>
    <row r="172" spans="2:42" x14ac:dyDescent="0.25">
      <c r="B172" s="52">
        <f t="shared" si="46"/>
        <v>44689</v>
      </c>
      <c r="C172" s="64">
        <f t="shared" si="47"/>
        <v>0</v>
      </c>
      <c r="D172" s="17">
        <v>127.5</v>
      </c>
      <c r="E172" s="65">
        <f t="shared" si="29"/>
        <v>16.947117944304914</v>
      </c>
      <c r="F172" s="17"/>
      <c r="G172" s="56">
        <f t="shared" si="30"/>
        <v>15.477062279012829</v>
      </c>
      <c r="H172" s="56">
        <f t="shared" si="48"/>
        <v>15.477062279012829</v>
      </c>
      <c r="I172" s="56">
        <f t="shared" si="49"/>
        <v>15.477062279012829</v>
      </c>
      <c r="J172" s="65">
        <f t="shared" si="31"/>
        <v>15.477062279012829</v>
      </c>
      <c r="K172" s="58">
        <f t="shared" si="32"/>
        <v>5.935057111051005E-2</v>
      </c>
      <c r="L172" s="17"/>
      <c r="M172" s="58">
        <f t="shared" si="33"/>
        <v>52.580451277638247</v>
      </c>
      <c r="N172" s="66">
        <f t="shared" si="34"/>
        <v>44689</v>
      </c>
      <c r="O172" s="58">
        <f t="shared" si="50"/>
        <v>4.2021182893830753</v>
      </c>
      <c r="P172" s="58">
        <f t="shared" si="35"/>
        <v>11.94064942888949</v>
      </c>
      <c r="Q172" s="58">
        <f t="shared" si="51"/>
        <v>19.679180568395903</v>
      </c>
      <c r="R172" s="52"/>
      <c r="S172" s="67">
        <f t="shared" si="36"/>
        <v>0.18971789168725778</v>
      </c>
      <c r="T172" s="67">
        <f t="shared" si="37"/>
        <v>0.51215668916669166</v>
      </c>
      <c r="U172" s="67">
        <f t="shared" si="38"/>
        <v>0.83459548664612559</v>
      </c>
      <c r="V172" s="67"/>
      <c r="W172" s="71">
        <f t="shared" si="39"/>
        <v>0.51456999956845528</v>
      </c>
      <c r="X172" s="17"/>
      <c r="Y172" s="68">
        <f t="shared" si="40"/>
        <v>44689</v>
      </c>
      <c r="Z172" s="69">
        <f t="shared" si="41"/>
        <v>4.5532294004941871</v>
      </c>
      <c r="AA172" s="69">
        <f t="shared" si="42"/>
        <v>12.291760540000599</v>
      </c>
      <c r="AB172" s="69">
        <f t="shared" si="43"/>
        <v>20.030291679507016</v>
      </c>
      <c r="AC172" s="17"/>
      <c r="AD172" s="69">
        <f t="shared" si="44"/>
        <v>12.349679989642926</v>
      </c>
      <c r="AE172" s="98"/>
      <c r="AF172" s="69">
        <f t="shared" si="52"/>
        <v>52.580451277638247</v>
      </c>
      <c r="AH172" s="69">
        <f t="shared" si="53"/>
        <v>15.477062279012829</v>
      </c>
      <c r="AJ172" s="103">
        <f t="shared" si="45"/>
        <v>59.978309263131109</v>
      </c>
      <c r="AK172" s="103">
        <f t="shared" si="54"/>
        <v>300.02169073686889</v>
      </c>
      <c r="AM172" s="108">
        <f t="shared" si="55"/>
        <v>31.825391016012723</v>
      </c>
      <c r="AN172" s="103">
        <f t="shared" si="56"/>
        <v>31.825391016012723</v>
      </c>
      <c r="AP172" s="73">
        <f t="shared" si="57"/>
        <v>31.825391016012723</v>
      </c>
    </row>
    <row r="173" spans="2:42" x14ac:dyDescent="0.25">
      <c r="B173" s="52">
        <f t="shared" si="46"/>
        <v>44690</v>
      </c>
      <c r="C173" s="64">
        <f t="shared" si="47"/>
        <v>0</v>
      </c>
      <c r="D173" s="17">
        <v>128.5</v>
      </c>
      <c r="E173" s="65">
        <f t="shared" ref="E173:E236" si="58">DEGREES(ASIN(SIN(RADIANS(-23.44))*COS(RADIANS(360/365.24*(D173+10)+360/PI()*0.0167*SIN(RADIANS(360/365.24*(D173-2)))))))</f>
        <v>17.218492082871844</v>
      </c>
      <c r="F173" s="17"/>
      <c r="G173" s="56">
        <f t="shared" ref="G173:G236" si="59">2*(DEGREES(ACOS(SIN(RADIANS(-0.83))-(SIN(RADIANS($C$14))*SIN(RADIANS(E173))/(COS(RADIANS($C$14))*COS(RADIANS(E173)))))))/15</f>
        <v>15.538691656972535</v>
      </c>
      <c r="H173" s="56">
        <f t="shared" si="48"/>
        <v>15.538691656972535</v>
      </c>
      <c r="I173" s="56">
        <f t="shared" si="49"/>
        <v>15.538691656972535</v>
      </c>
      <c r="J173" s="65">
        <f t="shared" ref="J173:J236" si="60">IF($C$14&gt;0,H173,I173)</f>
        <v>15.538691656972535</v>
      </c>
      <c r="K173" s="58">
        <f t="shared" ref="K173:K236" si="61">-0.171*SIN(0.0337*D173+0.465)-0.1299*SIN(0.01787*D173-0.168)</f>
        <v>6.0179774477143649E-2</v>
      </c>
      <c r="L173" s="17"/>
      <c r="M173" s="58">
        <f t="shared" ref="M173:M236" si="62">IF($C$14&gt;0,90-($C$14-E173),90-(-$C$14+E173))</f>
        <v>52.851825416205173</v>
      </c>
      <c r="N173" s="66">
        <f t="shared" ref="N173:N236" si="63">B173</f>
        <v>44690</v>
      </c>
      <c r="O173" s="58">
        <f t="shared" si="50"/>
        <v>4.170474397036589</v>
      </c>
      <c r="P173" s="58">
        <f t="shared" ref="P173:P236" si="64">12-K173</f>
        <v>11.939820225522856</v>
      </c>
      <c r="Q173" s="58">
        <f t="shared" si="51"/>
        <v>19.709166054009124</v>
      </c>
      <c r="R173" s="52"/>
      <c r="S173" s="67">
        <f t="shared" ref="S173:S236" si="65">O173/24+$V$16/24</f>
        <v>0.18839939617282084</v>
      </c>
      <c r="T173" s="67">
        <f t="shared" ref="T173:T236" si="66">P173/24+$V$16/24</f>
        <v>0.51212213902641535</v>
      </c>
      <c r="U173" s="67">
        <f t="shared" ref="U173:U236" si="67">Q173/24+$V$16/24</f>
        <v>0.83584488188000983</v>
      </c>
      <c r="V173" s="67"/>
      <c r="W173" s="71">
        <f t="shared" ref="W173:W236" si="68">AD173/24</f>
        <v>0.51456999956845528</v>
      </c>
      <c r="X173" s="17"/>
      <c r="Y173" s="68">
        <f t="shared" ref="Y173:Y236" si="69">B173</f>
        <v>44690</v>
      </c>
      <c r="Z173" s="69">
        <f t="shared" ref="Z173:Z236" si="70">S173*24</f>
        <v>4.5215855081476999</v>
      </c>
      <c r="AA173" s="69">
        <f t="shared" ref="AA173:AA236" si="71">T173*24</f>
        <v>12.290931336633967</v>
      </c>
      <c r="AB173" s="69">
        <f t="shared" ref="AB173:AB236" si="72">U173*24</f>
        <v>20.060277165120237</v>
      </c>
      <c r="AC173" s="17"/>
      <c r="AD173" s="69">
        <f t="shared" ref="AD173:AD236" si="73">AVERAGE($AA$45:$AA$409)</f>
        <v>12.349679989642926</v>
      </c>
      <c r="AE173" s="98"/>
      <c r="AF173" s="69">
        <f t="shared" si="52"/>
        <v>52.851825416205173</v>
      </c>
      <c r="AH173" s="69">
        <f t="shared" si="53"/>
        <v>15.538691656972537</v>
      </c>
      <c r="AJ173" s="103">
        <f t="shared" ref="AJ173:AJ236" si="74">ACOS(SIN(RADIANS(E173))/COS(RADIANS($K$5)))*180/PI()</f>
        <v>59.462718202248396</v>
      </c>
      <c r="AK173" s="103">
        <f t="shared" si="54"/>
        <v>300.53728179775158</v>
      </c>
      <c r="AM173" s="108">
        <f t="shared" si="55"/>
        <v>31.690665865873953</v>
      </c>
      <c r="AN173" s="103">
        <f t="shared" si="56"/>
        <v>31.690665865873953</v>
      </c>
      <c r="AP173" s="73">
        <f t="shared" si="57"/>
        <v>31.690665865873953</v>
      </c>
    </row>
    <row r="174" spans="2:42" x14ac:dyDescent="0.25">
      <c r="B174" s="52">
        <f t="shared" ref="B174:B237" si="75">B173+1</f>
        <v>44691</v>
      </c>
      <c r="C174" s="64">
        <f t="shared" ref="C174:C237" si="76">IF($P$5=B174,0.5,0)</f>
        <v>0</v>
      </c>
      <c r="D174" s="17">
        <v>129.5</v>
      </c>
      <c r="E174" s="65">
        <f t="shared" si="58"/>
        <v>17.485071172715312</v>
      </c>
      <c r="F174" s="17"/>
      <c r="G174" s="56">
        <f t="shared" si="59"/>
        <v>15.599652258443729</v>
      </c>
      <c r="H174" s="56">
        <f t="shared" ref="H174:H237" si="77">IF(E174&lt;0,IFERROR(G174,0),IFERROR(G174,24))</f>
        <v>15.599652258443729</v>
      </c>
      <c r="I174" s="56">
        <f t="shared" ref="I174:I237" si="78">IF(E174&lt;0,IFERROR(G174,24),IFERROR(G174,0))</f>
        <v>15.599652258443729</v>
      </c>
      <c r="J174" s="65">
        <f t="shared" si="60"/>
        <v>15.599652258443729</v>
      </c>
      <c r="K174" s="58">
        <f t="shared" si="61"/>
        <v>6.0850662490000318E-2</v>
      </c>
      <c r="L174" s="17"/>
      <c r="M174" s="58">
        <f t="shared" si="62"/>
        <v>53.118404506048648</v>
      </c>
      <c r="N174" s="66">
        <f t="shared" si="63"/>
        <v>44691</v>
      </c>
      <c r="O174" s="58">
        <f t="shared" ref="O174:O237" si="79">P174-J174/2</f>
        <v>4.1393232082881344</v>
      </c>
      <c r="P174" s="58">
        <f t="shared" si="64"/>
        <v>11.939149337509999</v>
      </c>
      <c r="Q174" s="58">
        <f t="shared" ref="Q174:Q237" si="80">P174+J174/2</f>
        <v>19.738975466731866</v>
      </c>
      <c r="R174" s="52"/>
      <c r="S174" s="67">
        <f t="shared" si="65"/>
        <v>0.18710142997496856</v>
      </c>
      <c r="T174" s="67">
        <f t="shared" si="66"/>
        <v>0.51209418535921292</v>
      </c>
      <c r="U174" s="67">
        <f t="shared" si="67"/>
        <v>0.83708694074345735</v>
      </c>
      <c r="V174" s="67"/>
      <c r="W174" s="71">
        <f t="shared" si="68"/>
        <v>0.51456999956845528</v>
      </c>
      <c r="X174" s="17"/>
      <c r="Y174" s="68">
        <f t="shared" si="69"/>
        <v>44691</v>
      </c>
      <c r="Z174" s="69">
        <f t="shared" si="70"/>
        <v>4.4904343193992453</v>
      </c>
      <c r="AA174" s="69">
        <f t="shared" si="71"/>
        <v>12.29026044862111</v>
      </c>
      <c r="AB174" s="69">
        <f t="shared" si="72"/>
        <v>20.090086577842975</v>
      </c>
      <c r="AC174" s="17"/>
      <c r="AD174" s="69">
        <f t="shared" si="73"/>
        <v>12.349679989642926</v>
      </c>
      <c r="AE174" s="98"/>
      <c r="AF174" s="69">
        <f t="shared" ref="AF174:AF237" si="81">M174</f>
        <v>53.118404506048648</v>
      </c>
      <c r="AH174" s="69">
        <f t="shared" ref="AH174:AH237" si="82">AB174-Z174</f>
        <v>15.599652258443729</v>
      </c>
      <c r="AJ174" s="103">
        <f t="shared" si="74"/>
        <v>58.954300711303318</v>
      </c>
      <c r="AK174" s="103">
        <f t="shared" ref="AK174:AK237" si="83">360-AJ174</f>
        <v>301.04569928869671</v>
      </c>
      <c r="AM174" s="108">
        <f t="shared" ref="AM174:AM237" si="84">ATAN(SIN(RADIANS(AJ174))/TAN(RADIANS($K$5)))*180/PI()</f>
        <v>31.555394251453976</v>
      </c>
      <c r="AN174" s="103">
        <f t="shared" ref="AN174:AN237" si="85">IF(AM174&lt;0,AM174*-1,AM174)</f>
        <v>31.555394251453976</v>
      </c>
      <c r="AP174" s="73">
        <f t="shared" ref="AP174:AP237" si="86">IFERROR(AN174,"XXX")</f>
        <v>31.555394251453976</v>
      </c>
    </row>
    <row r="175" spans="2:42" x14ac:dyDescent="0.25">
      <c r="B175" s="52">
        <f t="shared" si="75"/>
        <v>44692</v>
      </c>
      <c r="C175" s="64">
        <f t="shared" si="76"/>
        <v>0</v>
      </c>
      <c r="D175" s="17">
        <v>130.5</v>
      </c>
      <c r="E175" s="65">
        <f t="shared" si="58"/>
        <v>17.746772880234296</v>
      </c>
      <c r="F175" s="17"/>
      <c r="G175" s="56">
        <f t="shared" si="59"/>
        <v>15.659914650165002</v>
      </c>
      <c r="H175" s="56">
        <f t="shared" si="77"/>
        <v>15.659914650165002</v>
      </c>
      <c r="I175" s="56">
        <f t="shared" si="78"/>
        <v>15.659914650165002</v>
      </c>
      <c r="J175" s="65">
        <f t="shared" si="60"/>
        <v>15.659914650165002</v>
      </c>
      <c r="K175" s="58">
        <f t="shared" si="61"/>
        <v>6.1363490076004112E-2</v>
      </c>
      <c r="L175" s="17"/>
      <c r="M175" s="58">
        <f t="shared" si="62"/>
        <v>53.380106213567629</v>
      </c>
      <c r="N175" s="66">
        <f t="shared" si="63"/>
        <v>44692</v>
      </c>
      <c r="O175" s="58">
        <f t="shared" si="79"/>
        <v>4.1086791848414945</v>
      </c>
      <c r="P175" s="58">
        <f t="shared" si="64"/>
        <v>11.938636509923995</v>
      </c>
      <c r="Q175" s="58">
        <f t="shared" si="80"/>
        <v>19.768593835006495</v>
      </c>
      <c r="R175" s="52"/>
      <c r="S175" s="67">
        <f t="shared" si="65"/>
        <v>0.18582459566469189</v>
      </c>
      <c r="T175" s="67">
        <f t="shared" si="66"/>
        <v>0.51207281754312939</v>
      </c>
      <c r="U175" s="67">
        <f t="shared" si="67"/>
        <v>0.83832103942156699</v>
      </c>
      <c r="V175" s="67"/>
      <c r="W175" s="71">
        <f t="shared" si="68"/>
        <v>0.51456999956845528</v>
      </c>
      <c r="X175" s="17"/>
      <c r="Y175" s="68">
        <f t="shared" si="69"/>
        <v>44692</v>
      </c>
      <c r="Z175" s="69">
        <f t="shared" si="70"/>
        <v>4.4597902959526055</v>
      </c>
      <c r="AA175" s="69">
        <f t="shared" si="71"/>
        <v>12.289747621035104</v>
      </c>
      <c r="AB175" s="69">
        <f t="shared" si="72"/>
        <v>20.119704946117608</v>
      </c>
      <c r="AC175" s="17"/>
      <c r="AD175" s="69">
        <f t="shared" si="73"/>
        <v>12.349679989642926</v>
      </c>
      <c r="AE175" s="98"/>
      <c r="AF175" s="69">
        <f t="shared" si="81"/>
        <v>53.380106213567629</v>
      </c>
      <c r="AH175" s="69">
        <f t="shared" si="82"/>
        <v>15.659914650165003</v>
      </c>
      <c r="AJ175" s="103">
        <f t="shared" si="74"/>
        <v>58.45325996699723</v>
      </c>
      <c r="AK175" s="103">
        <f t="shared" si="83"/>
        <v>301.54674003300278</v>
      </c>
      <c r="AM175" s="108">
        <f t="shared" si="84"/>
        <v>31.419726445747393</v>
      </c>
      <c r="AN175" s="103">
        <f t="shared" si="85"/>
        <v>31.419726445747393</v>
      </c>
      <c r="AP175" s="73">
        <f t="shared" si="86"/>
        <v>31.419726445747393</v>
      </c>
    </row>
    <row r="176" spans="2:42" x14ac:dyDescent="0.25">
      <c r="B176" s="52">
        <f t="shared" si="75"/>
        <v>44693</v>
      </c>
      <c r="C176" s="64">
        <f t="shared" si="76"/>
        <v>0</v>
      </c>
      <c r="D176" s="17">
        <v>131.5</v>
      </c>
      <c r="E176" s="65">
        <f t="shared" si="58"/>
        <v>18.003515747239806</v>
      </c>
      <c r="F176" s="17"/>
      <c r="G176" s="56">
        <f t="shared" si="59"/>
        <v>15.719448561551781</v>
      </c>
      <c r="H176" s="56">
        <f t="shared" si="77"/>
        <v>15.719448561551781</v>
      </c>
      <c r="I176" s="56">
        <f t="shared" si="78"/>
        <v>15.719448561551781</v>
      </c>
      <c r="J176" s="65">
        <f t="shared" si="60"/>
        <v>15.719448561551781</v>
      </c>
      <c r="K176" s="58">
        <f t="shared" si="61"/>
        <v>6.1718720060025073E-2</v>
      </c>
      <c r="L176" s="17"/>
      <c r="M176" s="58">
        <f t="shared" si="62"/>
        <v>53.636849080573143</v>
      </c>
      <c r="N176" s="66">
        <f t="shared" si="63"/>
        <v>44693</v>
      </c>
      <c r="O176" s="58">
        <f t="shared" si="79"/>
        <v>4.0785569991640847</v>
      </c>
      <c r="P176" s="58">
        <f t="shared" si="64"/>
        <v>11.938281279939975</v>
      </c>
      <c r="Q176" s="58">
        <f t="shared" si="80"/>
        <v>19.798005560715865</v>
      </c>
      <c r="R176" s="52"/>
      <c r="S176" s="67">
        <f t="shared" si="65"/>
        <v>0.18456950459479982</v>
      </c>
      <c r="T176" s="67">
        <f t="shared" si="66"/>
        <v>0.51205801629379522</v>
      </c>
      <c r="U176" s="67">
        <f t="shared" si="67"/>
        <v>0.83954652799279073</v>
      </c>
      <c r="V176" s="67"/>
      <c r="W176" s="71">
        <f t="shared" si="68"/>
        <v>0.51456999956845528</v>
      </c>
      <c r="X176" s="17"/>
      <c r="Y176" s="68">
        <f t="shared" si="69"/>
        <v>44693</v>
      </c>
      <c r="Z176" s="69">
        <f t="shared" si="70"/>
        <v>4.4296681102751956</v>
      </c>
      <c r="AA176" s="69">
        <f t="shared" si="71"/>
        <v>12.289392391051084</v>
      </c>
      <c r="AB176" s="69">
        <f t="shared" si="72"/>
        <v>20.149116671826977</v>
      </c>
      <c r="AC176" s="17"/>
      <c r="AD176" s="69">
        <f t="shared" si="73"/>
        <v>12.349679989642926</v>
      </c>
      <c r="AE176" s="98"/>
      <c r="AF176" s="69">
        <f t="shared" si="81"/>
        <v>53.636849080573143</v>
      </c>
      <c r="AH176" s="69">
        <f t="shared" si="82"/>
        <v>15.719448561551783</v>
      </c>
      <c r="AJ176" s="103">
        <f t="shared" si="74"/>
        <v>57.959802379342278</v>
      </c>
      <c r="AK176" s="103">
        <f t="shared" si="83"/>
        <v>302.04019762065775</v>
      </c>
      <c r="AM176" s="108">
        <f t="shared" si="84"/>
        <v>31.283816554966204</v>
      </c>
      <c r="AN176" s="103">
        <f t="shared" si="85"/>
        <v>31.283816554966204</v>
      </c>
      <c r="AP176" s="73">
        <f t="shared" si="86"/>
        <v>31.283816554966204</v>
      </c>
    </row>
    <row r="177" spans="2:42" x14ac:dyDescent="0.25">
      <c r="B177" s="52">
        <f t="shared" si="75"/>
        <v>44694</v>
      </c>
      <c r="C177" s="64">
        <f t="shared" si="76"/>
        <v>0</v>
      </c>
      <c r="D177" s="17">
        <v>132.5</v>
      </c>
      <c r="E177" s="65">
        <f t="shared" si="58"/>
        <v>18.25521923855581</v>
      </c>
      <c r="F177" s="17"/>
      <c r="G177" s="56">
        <f t="shared" si="59"/>
        <v>15.778222898830615</v>
      </c>
      <c r="H177" s="56">
        <f t="shared" si="77"/>
        <v>15.778222898830615</v>
      </c>
      <c r="I177" s="56">
        <f t="shared" si="78"/>
        <v>15.778222898830615</v>
      </c>
      <c r="J177" s="65">
        <f t="shared" si="60"/>
        <v>15.778222898830615</v>
      </c>
      <c r="K177" s="58">
        <f t="shared" si="61"/>
        <v>6.1917022305546895E-2</v>
      </c>
      <c r="L177" s="17"/>
      <c r="M177" s="58">
        <f t="shared" si="62"/>
        <v>53.888552571889143</v>
      </c>
      <c r="N177" s="66">
        <f t="shared" si="63"/>
        <v>44694</v>
      </c>
      <c r="O177" s="58">
        <f t="shared" si="79"/>
        <v>4.0489715282791456</v>
      </c>
      <c r="P177" s="58">
        <f t="shared" si="64"/>
        <v>11.938082977694453</v>
      </c>
      <c r="Q177" s="58">
        <f t="shared" si="80"/>
        <v>19.82719442710976</v>
      </c>
      <c r="R177" s="52"/>
      <c r="S177" s="67">
        <f t="shared" si="65"/>
        <v>0.18333677664126069</v>
      </c>
      <c r="T177" s="67">
        <f t="shared" si="66"/>
        <v>0.51204975370023187</v>
      </c>
      <c r="U177" s="67">
        <f t="shared" si="67"/>
        <v>0.84076273075920294</v>
      </c>
      <c r="V177" s="67"/>
      <c r="W177" s="71">
        <f t="shared" si="68"/>
        <v>0.51456999956845528</v>
      </c>
      <c r="X177" s="17"/>
      <c r="Y177" s="68">
        <f t="shared" si="69"/>
        <v>44694</v>
      </c>
      <c r="Z177" s="69">
        <f t="shared" si="70"/>
        <v>4.4000826393902566</v>
      </c>
      <c r="AA177" s="69">
        <f t="shared" si="71"/>
        <v>12.289194088805566</v>
      </c>
      <c r="AB177" s="69">
        <f t="shared" si="72"/>
        <v>20.178305538220869</v>
      </c>
      <c r="AC177" s="17"/>
      <c r="AD177" s="69">
        <f t="shared" si="73"/>
        <v>12.349679989642926</v>
      </c>
      <c r="AE177" s="98"/>
      <c r="AF177" s="69">
        <f t="shared" si="81"/>
        <v>53.888552571889143</v>
      </c>
      <c r="AH177" s="69">
        <f t="shared" si="82"/>
        <v>15.778222898830613</v>
      </c>
      <c r="AJ177" s="103">
        <f t="shared" si="74"/>
        <v>57.474137504130439</v>
      </c>
      <c r="AK177" s="103">
        <f t="shared" si="83"/>
        <v>302.52586249586955</v>
      </c>
      <c r="AM177" s="108">
        <f t="shared" si="84"/>
        <v>31.147822434561963</v>
      </c>
      <c r="AN177" s="103">
        <f t="shared" si="85"/>
        <v>31.147822434561963</v>
      </c>
      <c r="AP177" s="73">
        <f t="shared" si="86"/>
        <v>31.147822434561963</v>
      </c>
    </row>
    <row r="178" spans="2:42" x14ac:dyDescent="0.25">
      <c r="B178" s="52">
        <f t="shared" si="75"/>
        <v>44695</v>
      </c>
      <c r="C178" s="64">
        <f t="shared" si="76"/>
        <v>0</v>
      </c>
      <c r="D178" s="17">
        <v>133.5</v>
      </c>
      <c r="E178" s="65">
        <f t="shared" si="58"/>
        <v>18.501803791135487</v>
      </c>
      <c r="F178" s="17"/>
      <c r="G178" s="56">
        <f t="shared" si="59"/>
        <v>15.836205763087785</v>
      </c>
      <c r="H178" s="56">
        <f t="shared" si="77"/>
        <v>15.836205763087785</v>
      </c>
      <c r="I178" s="56">
        <f t="shared" si="78"/>
        <v>15.836205763087785</v>
      </c>
      <c r="J178" s="65">
        <f t="shared" si="60"/>
        <v>15.836205763087785</v>
      </c>
      <c r="K178" s="58">
        <f t="shared" si="61"/>
        <v>6.1959272611260371E-2</v>
      </c>
      <c r="L178" s="17"/>
      <c r="M178" s="58">
        <f t="shared" si="62"/>
        <v>54.13513712446882</v>
      </c>
      <c r="N178" s="66">
        <f t="shared" si="63"/>
        <v>44695</v>
      </c>
      <c r="O178" s="58">
        <f t="shared" si="79"/>
        <v>4.019937845844848</v>
      </c>
      <c r="P178" s="58">
        <f t="shared" si="64"/>
        <v>11.93804072738874</v>
      </c>
      <c r="Q178" s="58">
        <f t="shared" si="80"/>
        <v>19.856143608932634</v>
      </c>
      <c r="R178" s="52"/>
      <c r="S178" s="67">
        <f t="shared" si="65"/>
        <v>0.18212703987316498</v>
      </c>
      <c r="T178" s="67">
        <f t="shared" si="66"/>
        <v>0.51204799327082717</v>
      </c>
      <c r="U178" s="67">
        <f t="shared" si="67"/>
        <v>0.84196894666848943</v>
      </c>
      <c r="V178" s="67"/>
      <c r="W178" s="71">
        <f t="shared" si="68"/>
        <v>0.51456999956845528</v>
      </c>
      <c r="X178" s="17"/>
      <c r="Y178" s="68">
        <f t="shared" si="69"/>
        <v>44695</v>
      </c>
      <c r="Z178" s="69">
        <f t="shared" si="70"/>
        <v>4.3710489569559599</v>
      </c>
      <c r="AA178" s="69">
        <f t="shared" si="71"/>
        <v>12.289151838499851</v>
      </c>
      <c r="AB178" s="69">
        <f t="shared" si="72"/>
        <v>20.207254720043746</v>
      </c>
      <c r="AC178" s="17"/>
      <c r="AD178" s="69">
        <f t="shared" si="73"/>
        <v>12.349679989642926</v>
      </c>
      <c r="AE178" s="98"/>
      <c r="AF178" s="69">
        <f t="shared" si="81"/>
        <v>54.13513712446882</v>
      </c>
      <c r="AH178" s="69">
        <f t="shared" si="82"/>
        <v>15.836205763087786</v>
      </c>
      <c r="AJ178" s="103">
        <f t="shared" si="74"/>
        <v>56.996477935699893</v>
      </c>
      <c r="AK178" s="103">
        <f t="shared" si="83"/>
        <v>303.00352206430011</v>
      </c>
      <c r="AM178" s="108">
        <f t="shared" si="84"/>
        <v>31.01190558673558</v>
      </c>
      <c r="AN178" s="103">
        <f t="shared" si="85"/>
        <v>31.01190558673558</v>
      </c>
      <c r="AP178" s="73">
        <f t="shared" si="86"/>
        <v>31.01190558673558</v>
      </c>
    </row>
    <row r="179" spans="2:42" x14ac:dyDescent="0.25">
      <c r="B179" s="52">
        <f t="shared" si="75"/>
        <v>44696</v>
      </c>
      <c r="C179" s="64">
        <f t="shared" si="76"/>
        <v>0</v>
      </c>
      <c r="D179" s="17">
        <v>134.5</v>
      </c>
      <c r="E179" s="65">
        <f t="shared" si="58"/>
        <v>18.743190864622619</v>
      </c>
      <c r="F179" s="17"/>
      <c r="G179" s="56">
        <f t="shared" si="59"/>
        <v>15.893364472482462</v>
      </c>
      <c r="H179" s="56">
        <f t="shared" si="77"/>
        <v>15.893364472482462</v>
      </c>
      <c r="I179" s="56">
        <f t="shared" si="78"/>
        <v>15.893364472482462</v>
      </c>
      <c r="J179" s="65">
        <f t="shared" si="60"/>
        <v>15.893364472482462</v>
      </c>
      <c r="K179" s="58">
        <f t="shared" si="61"/>
        <v>6.1846551364945115E-2</v>
      </c>
      <c r="L179" s="17"/>
      <c r="M179" s="58">
        <f t="shared" si="62"/>
        <v>54.376524197955952</v>
      </c>
      <c r="N179" s="66">
        <f t="shared" si="63"/>
        <v>44696</v>
      </c>
      <c r="O179" s="58">
        <f t="shared" si="79"/>
        <v>3.9914712123938232</v>
      </c>
      <c r="P179" s="58">
        <f t="shared" si="64"/>
        <v>11.938153448635054</v>
      </c>
      <c r="Q179" s="58">
        <f t="shared" si="80"/>
        <v>19.884835684876286</v>
      </c>
      <c r="R179" s="52"/>
      <c r="S179" s="67">
        <f t="shared" si="65"/>
        <v>0.18094093014603893</v>
      </c>
      <c r="T179" s="67">
        <f t="shared" si="66"/>
        <v>0.51205268998942355</v>
      </c>
      <c r="U179" s="67">
        <f t="shared" si="67"/>
        <v>0.84316444983280825</v>
      </c>
      <c r="V179" s="67"/>
      <c r="W179" s="71">
        <f t="shared" si="68"/>
        <v>0.51456999956845528</v>
      </c>
      <c r="X179" s="17"/>
      <c r="Y179" s="68">
        <f t="shared" si="69"/>
        <v>44696</v>
      </c>
      <c r="Z179" s="69">
        <f t="shared" si="70"/>
        <v>4.3425823235049341</v>
      </c>
      <c r="AA179" s="69">
        <f t="shared" si="71"/>
        <v>12.289264559746165</v>
      </c>
      <c r="AB179" s="69">
        <f t="shared" si="72"/>
        <v>20.235946795987399</v>
      </c>
      <c r="AC179" s="17"/>
      <c r="AD179" s="69">
        <f t="shared" si="73"/>
        <v>12.349679989642926</v>
      </c>
      <c r="AE179" s="98"/>
      <c r="AF179" s="69">
        <f t="shared" si="81"/>
        <v>54.376524197955952</v>
      </c>
      <c r="AH179" s="69">
        <f t="shared" si="82"/>
        <v>15.893364472482464</v>
      </c>
      <c r="AJ179" s="103">
        <f t="shared" si="74"/>
        <v>56.527039178732871</v>
      </c>
      <c r="AK179" s="103">
        <f t="shared" si="83"/>
        <v>303.47296082126712</v>
      </c>
      <c r="AM179" s="108">
        <f t="shared" si="84"/>
        <v>30.876231038309655</v>
      </c>
      <c r="AN179" s="103">
        <f t="shared" si="85"/>
        <v>30.876231038309655</v>
      </c>
      <c r="AP179" s="73">
        <f t="shared" si="86"/>
        <v>30.876231038309655</v>
      </c>
    </row>
    <row r="180" spans="2:42" x14ac:dyDescent="0.25">
      <c r="B180" s="52">
        <f t="shared" si="75"/>
        <v>44697</v>
      </c>
      <c r="C180" s="64">
        <f t="shared" si="76"/>
        <v>0</v>
      </c>
      <c r="D180" s="17">
        <v>135.5</v>
      </c>
      <c r="E180" s="65">
        <f t="shared" si="58"/>
        <v>18.979302993280498</v>
      </c>
      <c r="F180" s="17"/>
      <c r="G180" s="56">
        <f t="shared" si="59"/>
        <v>15.94966558887182</v>
      </c>
      <c r="H180" s="56">
        <f t="shared" si="77"/>
        <v>15.94966558887182</v>
      </c>
      <c r="I180" s="56">
        <f t="shared" si="78"/>
        <v>15.94966558887182</v>
      </c>
      <c r="J180" s="65">
        <f t="shared" si="60"/>
        <v>15.94966558887182</v>
      </c>
      <c r="K180" s="58">
        <f t="shared" si="61"/>
        <v>6.1580141956280948E-2</v>
      </c>
      <c r="L180" s="17"/>
      <c r="M180" s="58">
        <f t="shared" si="62"/>
        <v>54.612636326613831</v>
      </c>
      <c r="N180" s="66">
        <f t="shared" si="63"/>
        <v>44697</v>
      </c>
      <c r="O180" s="58">
        <f t="shared" si="79"/>
        <v>3.9635870636078092</v>
      </c>
      <c r="P180" s="58">
        <f t="shared" si="64"/>
        <v>11.938419858043719</v>
      </c>
      <c r="Q180" s="58">
        <f t="shared" si="80"/>
        <v>19.913252652479628</v>
      </c>
      <c r="R180" s="52"/>
      <c r="S180" s="67">
        <f t="shared" si="65"/>
        <v>0.17977909061328834</v>
      </c>
      <c r="T180" s="67">
        <f t="shared" si="66"/>
        <v>0.51206379038145122</v>
      </c>
      <c r="U180" s="67">
        <f t="shared" si="67"/>
        <v>0.84434849014961411</v>
      </c>
      <c r="V180" s="67"/>
      <c r="W180" s="71">
        <f t="shared" si="68"/>
        <v>0.51456999956845528</v>
      </c>
      <c r="X180" s="17"/>
      <c r="Y180" s="68">
        <f t="shared" si="69"/>
        <v>44697</v>
      </c>
      <c r="Z180" s="69">
        <f t="shared" si="70"/>
        <v>4.3146981747189201</v>
      </c>
      <c r="AA180" s="69">
        <f t="shared" si="71"/>
        <v>12.289530969154828</v>
      </c>
      <c r="AB180" s="69">
        <f t="shared" si="72"/>
        <v>20.264363763590737</v>
      </c>
      <c r="AC180" s="17"/>
      <c r="AD180" s="69">
        <f t="shared" si="73"/>
        <v>12.349679989642926</v>
      </c>
      <c r="AE180" s="98"/>
      <c r="AF180" s="69">
        <f t="shared" si="81"/>
        <v>54.612636326613831</v>
      </c>
      <c r="AH180" s="69">
        <f t="shared" si="82"/>
        <v>15.949665588871817</v>
      </c>
      <c r="AJ180" s="103">
        <f t="shared" si="74"/>
        <v>56.06603949782933</v>
      </c>
      <c r="AK180" s="103">
        <f t="shared" si="83"/>
        <v>303.93396050217069</v>
      </c>
      <c r="AM180" s="108">
        <f t="shared" si="84"/>
        <v>30.74096719786461</v>
      </c>
      <c r="AN180" s="103">
        <f t="shared" si="85"/>
        <v>30.74096719786461</v>
      </c>
      <c r="AP180" s="73">
        <f t="shared" si="86"/>
        <v>30.74096719786461</v>
      </c>
    </row>
    <row r="181" spans="2:42" x14ac:dyDescent="0.25">
      <c r="B181" s="52">
        <f t="shared" si="75"/>
        <v>44698</v>
      </c>
      <c r="C181" s="64">
        <f t="shared" si="76"/>
        <v>0</v>
      </c>
      <c r="D181" s="17">
        <v>136.5</v>
      </c>
      <c r="E181" s="65">
        <f t="shared" si="58"/>
        <v>19.210063839202405</v>
      </c>
      <c r="F181" s="17"/>
      <c r="G181" s="56">
        <f t="shared" si="59"/>
        <v>16.00507494909019</v>
      </c>
      <c r="H181" s="56">
        <f t="shared" si="77"/>
        <v>16.00507494909019</v>
      </c>
      <c r="I181" s="56">
        <f t="shared" si="78"/>
        <v>16.00507494909019</v>
      </c>
      <c r="J181" s="65">
        <f t="shared" si="60"/>
        <v>16.00507494909019</v>
      </c>
      <c r="K181" s="58">
        <f t="shared" si="61"/>
        <v>6.1161528950505209E-2</v>
      </c>
      <c r="L181" s="17"/>
      <c r="M181" s="58">
        <f t="shared" si="62"/>
        <v>54.843397172535738</v>
      </c>
      <c r="N181" s="66">
        <f t="shared" si="63"/>
        <v>44698</v>
      </c>
      <c r="O181" s="58">
        <f t="shared" si="79"/>
        <v>3.9363009965044</v>
      </c>
      <c r="P181" s="58">
        <f t="shared" si="64"/>
        <v>11.938838471049495</v>
      </c>
      <c r="Q181" s="58">
        <f t="shared" si="80"/>
        <v>19.94137594559459</v>
      </c>
      <c r="R181" s="52"/>
      <c r="S181" s="67">
        <f t="shared" si="65"/>
        <v>0.17864217115064629</v>
      </c>
      <c r="T181" s="67">
        <f t="shared" si="66"/>
        <v>0.51208123259002525</v>
      </c>
      <c r="U181" s="67">
        <f t="shared" si="67"/>
        <v>0.84552029402940421</v>
      </c>
      <c r="V181" s="67"/>
      <c r="W181" s="71">
        <f t="shared" si="68"/>
        <v>0.51456999956845528</v>
      </c>
      <c r="X181" s="17"/>
      <c r="Y181" s="68">
        <f t="shared" si="69"/>
        <v>44698</v>
      </c>
      <c r="Z181" s="69">
        <f t="shared" si="70"/>
        <v>4.2874121076155109</v>
      </c>
      <c r="AA181" s="69">
        <f t="shared" si="71"/>
        <v>12.289949582160606</v>
      </c>
      <c r="AB181" s="69">
        <f t="shared" si="72"/>
        <v>20.292487056705703</v>
      </c>
      <c r="AC181" s="17"/>
      <c r="AD181" s="69">
        <f t="shared" si="73"/>
        <v>12.349679989642926</v>
      </c>
      <c r="AE181" s="98"/>
      <c r="AF181" s="69">
        <f t="shared" si="81"/>
        <v>54.843397172535738</v>
      </c>
      <c r="AH181" s="69">
        <f t="shared" si="82"/>
        <v>16.005074949090194</v>
      </c>
      <c r="AJ181" s="103">
        <f t="shared" si="74"/>
        <v>55.61369974362789</v>
      </c>
      <c r="AK181" s="103">
        <f t="shared" si="83"/>
        <v>304.38630025637212</v>
      </c>
      <c r="AM181" s="108">
        <f t="shared" si="84"/>
        <v>30.606285691080434</v>
      </c>
      <c r="AN181" s="103">
        <f t="shared" si="85"/>
        <v>30.606285691080434</v>
      </c>
      <c r="AP181" s="73">
        <f t="shared" si="86"/>
        <v>30.606285691080434</v>
      </c>
    </row>
    <row r="182" spans="2:42" x14ac:dyDescent="0.25">
      <c r="B182" s="52">
        <f t="shared" si="75"/>
        <v>44699</v>
      </c>
      <c r="C182" s="64">
        <f t="shared" si="76"/>
        <v>0</v>
      </c>
      <c r="D182" s="17">
        <v>137.5</v>
      </c>
      <c r="E182" s="65">
        <f t="shared" si="58"/>
        <v>19.435398246710367</v>
      </c>
      <c r="F182" s="17"/>
      <c r="G182" s="56">
        <f t="shared" si="59"/>
        <v>16.059557701115448</v>
      </c>
      <c r="H182" s="56">
        <f t="shared" si="77"/>
        <v>16.059557701115448</v>
      </c>
      <c r="I182" s="56">
        <f t="shared" si="78"/>
        <v>16.059557701115448</v>
      </c>
      <c r="J182" s="65">
        <f t="shared" si="60"/>
        <v>16.059557701115448</v>
      </c>
      <c r="K182" s="58">
        <f t="shared" si="61"/>
        <v>6.0592396025109241E-2</v>
      </c>
      <c r="L182" s="17"/>
      <c r="M182" s="58">
        <f t="shared" si="62"/>
        <v>55.068731580043703</v>
      </c>
      <c r="N182" s="66">
        <f t="shared" si="63"/>
        <v>44699</v>
      </c>
      <c r="O182" s="58">
        <f t="shared" si="79"/>
        <v>3.9096287534171665</v>
      </c>
      <c r="P182" s="58">
        <f t="shared" si="64"/>
        <v>11.939407603974891</v>
      </c>
      <c r="Q182" s="58">
        <f t="shared" si="80"/>
        <v>19.969186454532615</v>
      </c>
      <c r="R182" s="52"/>
      <c r="S182" s="67">
        <f t="shared" si="65"/>
        <v>0.17753082768867823</v>
      </c>
      <c r="T182" s="67">
        <f t="shared" si="66"/>
        <v>0.51210494646191673</v>
      </c>
      <c r="U182" s="67">
        <f t="shared" si="67"/>
        <v>0.84667906523515524</v>
      </c>
      <c r="V182" s="67"/>
      <c r="W182" s="71">
        <f t="shared" si="68"/>
        <v>0.51456999956845528</v>
      </c>
      <c r="X182" s="17"/>
      <c r="Y182" s="68">
        <f t="shared" si="69"/>
        <v>44699</v>
      </c>
      <c r="Z182" s="69">
        <f t="shared" si="70"/>
        <v>4.2607398645282775</v>
      </c>
      <c r="AA182" s="69">
        <f t="shared" si="71"/>
        <v>12.290518715086002</v>
      </c>
      <c r="AB182" s="69">
        <f t="shared" si="72"/>
        <v>20.320297565643727</v>
      </c>
      <c r="AC182" s="17"/>
      <c r="AD182" s="69">
        <f t="shared" si="73"/>
        <v>12.349679989642926</v>
      </c>
      <c r="AE182" s="98"/>
      <c r="AF182" s="69">
        <f t="shared" si="81"/>
        <v>55.068731580043703</v>
      </c>
      <c r="AH182" s="69">
        <f t="shared" si="82"/>
        <v>16.059557701115452</v>
      </c>
      <c r="AJ182" s="103">
        <f t="shared" si="74"/>
        <v>55.170243154287355</v>
      </c>
      <c r="AK182" s="103">
        <f t="shared" si="83"/>
        <v>304.82975684571267</v>
      </c>
      <c r="AM182" s="108">
        <f t="shared" si="84"/>
        <v>30.472361173281183</v>
      </c>
      <c r="AN182" s="103">
        <f t="shared" si="85"/>
        <v>30.472361173281183</v>
      </c>
      <c r="AP182" s="73">
        <f t="shared" si="86"/>
        <v>30.472361173281183</v>
      </c>
    </row>
    <row r="183" spans="2:42" x14ac:dyDescent="0.25">
      <c r="B183" s="52">
        <f t="shared" si="75"/>
        <v>44700</v>
      </c>
      <c r="C183" s="64">
        <f t="shared" si="76"/>
        <v>0</v>
      </c>
      <c r="D183" s="17">
        <v>138.5</v>
      </c>
      <c r="E183" s="65">
        <f t="shared" si="58"/>
        <v>19.65523229784041</v>
      </c>
      <c r="F183" s="17"/>
      <c r="G183" s="56">
        <f t="shared" si="59"/>
        <v>16.113078345343286</v>
      </c>
      <c r="H183" s="56">
        <f t="shared" si="77"/>
        <v>16.113078345343286</v>
      </c>
      <c r="I183" s="56">
        <f t="shared" si="78"/>
        <v>16.113078345343286</v>
      </c>
      <c r="J183" s="65">
        <f t="shared" si="60"/>
        <v>16.113078345343286</v>
      </c>
      <c r="K183" s="58">
        <f t="shared" si="61"/>
        <v>5.9874623672036414E-2</v>
      </c>
      <c r="L183" s="17"/>
      <c r="M183" s="58">
        <f t="shared" si="62"/>
        <v>55.288565631173739</v>
      </c>
      <c r="N183" s="66">
        <f t="shared" si="63"/>
        <v>44700</v>
      </c>
      <c r="O183" s="58">
        <f t="shared" si="79"/>
        <v>3.8835862036563213</v>
      </c>
      <c r="P183" s="58">
        <f t="shared" si="64"/>
        <v>11.940125376327964</v>
      </c>
      <c r="Q183" s="58">
        <f t="shared" si="80"/>
        <v>19.996664548999608</v>
      </c>
      <c r="R183" s="52"/>
      <c r="S183" s="67">
        <f t="shared" si="65"/>
        <v>0.17644572144864301</v>
      </c>
      <c r="T183" s="67">
        <f t="shared" si="66"/>
        <v>0.51213485364329481</v>
      </c>
      <c r="U183" s="67">
        <f t="shared" si="67"/>
        <v>0.8478239858379466</v>
      </c>
      <c r="V183" s="67"/>
      <c r="W183" s="71">
        <f t="shared" si="68"/>
        <v>0.51456999956845528</v>
      </c>
      <c r="X183" s="17"/>
      <c r="Y183" s="68">
        <f t="shared" si="69"/>
        <v>44700</v>
      </c>
      <c r="Z183" s="69">
        <f t="shared" si="70"/>
        <v>4.2346973147674323</v>
      </c>
      <c r="AA183" s="69">
        <f t="shared" si="71"/>
        <v>12.291236487439075</v>
      </c>
      <c r="AB183" s="69">
        <f t="shared" si="72"/>
        <v>20.34777566011072</v>
      </c>
      <c r="AC183" s="17"/>
      <c r="AD183" s="69">
        <f t="shared" si="73"/>
        <v>12.349679989642926</v>
      </c>
      <c r="AE183" s="98"/>
      <c r="AF183" s="69">
        <f t="shared" si="81"/>
        <v>55.288565631173739</v>
      </c>
      <c r="AH183" s="69">
        <f t="shared" si="82"/>
        <v>16.11307834534329</v>
      </c>
      <c r="AJ183" s="103">
        <f t="shared" si="74"/>
        <v>54.735895131205403</v>
      </c>
      <c r="AK183" s="103">
        <f t="shared" si="83"/>
        <v>305.26410486879462</v>
      </c>
      <c r="AM183" s="108">
        <f t="shared" si="84"/>
        <v>30.339371118252</v>
      </c>
      <c r="AN183" s="103">
        <f t="shared" si="85"/>
        <v>30.339371118252</v>
      </c>
      <c r="AP183" s="73">
        <f t="shared" si="86"/>
        <v>30.339371118252</v>
      </c>
    </row>
    <row r="184" spans="2:42" x14ac:dyDescent="0.25">
      <c r="B184" s="52">
        <f t="shared" si="75"/>
        <v>44701</v>
      </c>
      <c r="C184" s="64">
        <f t="shared" si="76"/>
        <v>0</v>
      </c>
      <c r="D184" s="17">
        <v>139.5</v>
      </c>
      <c r="E184" s="65">
        <f t="shared" si="58"/>
        <v>19.869493368805134</v>
      </c>
      <c r="F184" s="17"/>
      <c r="G184" s="56">
        <f t="shared" si="59"/>
        <v>16.165600781173556</v>
      </c>
      <c r="H184" s="56">
        <f t="shared" si="77"/>
        <v>16.165600781173556</v>
      </c>
      <c r="I184" s="56">
        <f t="shared" si="78"/>
        <v>16.165600781173556</v>
      </c>
      <c r="J184" s="65">
        <f t="shared" si="60"/>
        <v>16.165600781173556</v>
      </c>
      <c r="K184" s="58">
        <f t="shared" si="61"/>
        <v>5.901028666811528E-2</v>
      </c>
      <c r="L184" s="17"/>
      <c r="M184" s="58">
        <f t="shared" si="62"/>
        <v>55.502826702138464</v>
      </c>
      <c r="N184" s="66">
        <f t="shared" si="63"/>
        <v>44701</v>
      </c>
      <c r="O184" s="58">
        <f t="shared" si="79"/>
        <v>3.8581893227451065</v>
      </c>
      <c r="P184" s="58">
        <f t="shared" si="64"/>
        <v>11.940989713331884</v>
      </c>
      <c r="Q184" s="58">
        <f t="shared" si="80"/>
        <v>20.023790103918664</v>
      </c>
      <c r="R184" s="52"/>
      <c r="S184" s="67">
        <f t="shared" si="65"/>
        <v>0.1753875180773424</v>
      </c>
      <c r="T184" s="67">
        <f t="shared" si="66"/>
        <v>0.51217086768512476</v>
      </c>
      <c r="U184" s="67">
        <f t="shared" si="67"/>
        <v>0.84895421729290732</v>
      </c>
      <c r="V184" s="67"/>
      <c r="W184" s="71">
        <f t="shared" si="68"/>
        <v>0.51456999956845528</v>
      </c>
      <c r="X184" s="17"/>
      <c r="Y184" s="68">
        <f t="shared" si="69"/>
        <v>44701</v>
      </c>
      <c r="Z184" s="69">
        <f t="shared" si="70"/>
        <v>4.2093004338562174</v>
      </c>
      <c r="AA184" s="69">
        <f t="shared" si="71"/>
        <v>12.292100824442993</v>
      </c>
      <c r="AB184" s="69">
        <f t="shared" si="72"/>
        <v>20.374901215029777</v>
      </c>
      <c r="AC184" s="17"/>
      <c r="AD184" s="69">
        <f t="shared" si="73"/>
        <v>12.349679989642926</v>
      </c>
      <c r="AE184" s="98"/>
      <c r="AF184" s="69">
        <f t="shared" si="81"/>
        <v>55.502826702138464</v>
      </c>
      <c r="AH184" s="69">
        <f t="shared" si="82"/>
        <v>16.165600781173559</v>
      </c>
      <c r="AJ184" s="103">
        <f t="shared" si="74"/>
        <v>54.310882987933176</v>
      </c>
      <c r="AK184" s="103">
        <f t="shared" si="83"/>
        <v>305.68911701206684</v>
      </c>
      <c r="AM184" s="108">
        <f t="shared" si="84"/>
        <v>30.207495582488306</v>
      </c>
      <c r="AN184" s="103">
        <f t="shared" si="85"/>
        <v>30.207495582488306</v>
      </c>
      <c r="AP184" s="73">
        <f t="shared" si="86"/>
        <v>30.207495582488306</v>
      </c>
    </row>
    <row r="185" spans="2:42" x14ac:dyDescent="0.25">
      <c r="B185" s="52">
        <f t="shared" si="75"/>
        <v>44702</v>
      </c>
      <c r="C185" s="64">
        <f t="shared" si="76"/>
        <v>0</v>
      </c>
      <c r="D185" s="17">
        <v>140.5</v>
      </c>
      <c r="E185" s="65">
        <f t="shared" si="58"/>
        <v>20.078110187316508</v>
      </c>
      <c r="F185" s="17"/>
      <c r="G185" s="56">
        <f t="shared" si="59"/>
        <v>16.217088359091935</v>
      </c>
      <c r="H185" s="56">
        <f t="shared" si="77"/>
        <v>16.217088359091935</v>
      </c>
      <c r="I185" s="56">
        <f t="shared" si="78"/>
        <v>16.217088359091935</v>
      </c>
      <c r="J185" s="65">
        <f t="shared" si="60"/>
        <v>16.217088359091935</v>
      </c>
      <c r="K185" s="58">
        <f t="shared" si="61"/>
        <v>5.800165131672512E-2</v>
      </c>
      <c r="L185" s="17"/>
      <c r="M185" s="58">
        <f t="shared" si="62"/>
        <v>55.711443520649837</v>
      </c>
      <c r="N185" s="66">
        <f t="shared" si="63"/>
        <v>44702</v>
      </c>
      <c r="O185" s="58">
        <f t="shared" si="79"/>
        <v>3.8334541691373065</v>
      </c>
      <c r="P185" s="58">
        <f t="shared" si="64"/>
        <v>11.941998348683274</v>
      </c>
      <c r="Q185" s="58">
        <f t="shared" si="80"/>
        <v>20.050542528229244</v>
      </c>
      <c r="R185" s="52"/>
      <c r="S185" s="67">
        <f t="shared" si="65"/>
        <v>0.1743568866770174</v>
      </c>
      <c r="T185" s="67">
        <f t="shared" si="66"/>
        <v>0.51221289415809934</v>
      </c>
      <c r="U185" s="67">
        <f t="shared" si="67"/>
        <v>0.85006890163918147</v>
      </c>
      <c r="V185" s="67"/>
      <c r="W185" s="71">
        <f t="shared" si="68"/>
        <v>0.51456999956845528</v>
      </c>
      <c r="X185" s="17"/>
      <c r="Y185" s="68">
        <f t="shared" si="69"/>
        <v>44702</v>
      </c>
      <c r="Z185" s="69">
        <f t="shared" si="70"/>
        <v>4.1845652802484175</v>
      </c>
      <c r="AA185" s="69">
        <f t="shared" si="71"/>
        <v>12.293109459794383</v>
      </c>
      <c r="AB185" s="69">
        <f t="shared" si="72"/>
        <v>20.401653639340356</v>
      </c>
      <c r="AC185" s="17"/>
      <c r="AD185" s="69">
        <f t="shared" si="73"/>
        <v>12.349679989642926</v>
      </c>
      <c r="AE185" s="98"/>
      <c r="AF185" s="69">
        <f t="shared" si="81"/>
        <v>55.711443520649837</v>
      </c>
      <c r="AH185" s="69">
        <f t="shared" si="82"/>
        <v>16.217088359091939</v>
      </c>
      <c r="AJ185" s="103">
        <f t="shared" si="74"/>
        <v>53.895435671350825</v>
      </c>
      <c r="AK185" s="103">
        <f t="shared" si="83"/>
        <v>306.10456432864919</v>
      </c>
      <c r="AM185" s="108">
        <f t="shared" si="84"/>
        <v>30.076916944147047</v>
      </c>
      <c r="AN185" s="103">
        <f t="shared" si="85"/>
        <v>30.076916944147047</v>
      </c>
      <c r="AP185" s="73">
        <f t="shared" si="86"/>
        <v>30.076916944147047</v>
      </c>
    </row>
    <row r="186" spans="2:42" x14ac:dyDescent="0.25">
      <c r="B186" s="52">
        <f t="shared" si="75"/>
        <v>44703</v>
      </c>
      <c r="C186" s="64">
        <f t="shared" si="76"/>
        <v>0</v>
      </c>
      <c r="D186" s="17">
        <v>141.5</v>
      </c>
      <c r="E186" s="65">
        <f t="shared" si="58"/>
        <v>20.281012890644327</v>
      </c>
      <c r="F186" s="17"/>
      <c r="G186" s="56">
        <f t="shared" si="59"/>
        <v>16.267503938404495</v>
      </c>
      <c r="H186" s="56">
        <f t="shared" si="77"/>
        <v>16.267503938404495</v>
      </c>
      <c r="I186" s="56">
        <f t="shared" si="78"/>
        <v>16.267503938404495</v>
      </c>
      <c r="J186" s="65">
        <f t="shared" si="60"/>
        <v>16.267503938404495</v>
      </c>
      <c r="K186" s="58">
        <f t="shared" si="61"/>
        <v>5.6851172463955615E-2</v>
      </c>
      <c r="L186" s="17"/>
      <c r="M186" s="58">
        <f t="shared" si="62"/>
        <v>55.91434622397766</v>
      </c>
      <c r="N186" s="66">
        <f t="shared" si="63"/>
        <v>44703</v>
      </c>
      <c r="O186" s="58">
        <f t="shared" si="79"/>
        <v>3.8093968583337965</v>
      </c>
      <c r="P186" s="58">
        <f t="shared" si="64"/>
        <v>11.943148827536044</v>
      </c>
      <c r="Q186" s="58">
        <f t="shared" si="80"/>
        <v>20.076900796738293</v>
      </c>
      <c r="R186" s="52"/>
      <c r="S186" s="67">
        <f t="shared" si="65"/>
        <v>0.17335449872687114</v>
      </c>
      <c r="T186" s="67">
        <f t="shared" si="66"/>
        <v>0.51226083077696483</v>
      </c>
      <c r="U186" s="67">
        <f t="shared" si="67"/>
        <v>0.85116716282705851</v>
      </c>
      <c r="V186" s="67"/>
      <c r="W186" s="71">
        <f t="shared" si="68"/>
        <v>0.51456999956845528</v>
      </c>
      <c r="X186" s="17"/>
      <c r="Y186" s="68">
        <f t="shared" si="69"/>
        <v>44703</v>
      </c>
      <c r="Z186" s="69">
        <f t="shared" si="70"/>
        <v>4.1605079694449074</v>
      </c>
      <c r="AA186" s="69">
        <f t="shared" si="71"/>
        <v>12.294259938647155</v>
      </c>
      <c r="AB186" s="69">
        <f t="shared" si="72"/>
        <v>20.428011907849402</v>
      </c>
      <c r="AC186" s="17"/>
      <c r="AD186" s="69">
        <f t="shared" si="73"/>
        <v>12.349679989642926</v>
      </c>
      <c r="AE186" s="98"/>
      <c r="AF186" s="69">
        <f t="shared" si="81"/>
        <v>55.91434622397766</v>
      </c>
      <c r="AH186" s="69">
        <f t="shared" si="82"/>
        <v>16.267503938404495</v>
      </c>
      <c r="AJ186" s="103">
        <f t="shared" si="74"/>
        <v>53.489783454298852</v>
      </c>
      <c r="AK186" s="103">
        <f t="shared" si="83"/>
        <v>306.51021654570116</v>
      </c>
      <c r="AM186" s="108">
        <f t="shared" si="84"/>
        <v>29.947819616099896</v>
      </c>
      <c r="AN186" s="103">
        <f t="shared" si="85"/>
        <v>29.947819616099896</v>
      </c>
      <c r="AP186" s="73">
        <f t="shared" si="86"/>
        <v>29.947819616099896</v>
      </c>
    </row>
    <row r="187" spans="2:42" x14ac:dyDescent="0.25">
      <c r="B187" s="52">
        <f t="shared" si="75"/>
        <v>44704</v>
      </c>
      <c r="C187" s="64">
        <f t="shared" si="76"/>
        <v>0</v>
      </c>
      <c r="D187" s="17">
        <v>142.5</v>
      </c>
      <c r="E187" s="65">
        <f t="shared" si="58"/>
        <v>20.47813308427839</v>
      </c>
      <c r="F187" s="17"/>
      <c r="G187" s="56">
        <f t="shared" si="59"/>
        <v>16.316809950752226</v>
      </c>
      <c r="H187" s="56">
        <f t="shared" si="77"/>
        <v>16.316809950752226</v>
      </c>
      <c r="I187" s="56">
        <f t="shared" si="78"/>
        <v>16.316809950752226</v>
      </c>
      <c r="J187" s="65">
        <f t="shared" si="60"/>
        <v>16.316809950752226</v>
      </c>
      <c r="K187" s="58">
        <f t="shared" si="61"/>
        <v>5.5561490292779681E-2</v>
      </c>
      <c r="L187" s="17"/>
      <c r="M187" s="58">
        <f t="shared" si="62"/>
        <v>56.111466417611723</v>
      </c>
      <c r="N187" s="66">
        <f t="shared" si="63"/>
        <v>44704</v>
      </c>
      <c r="O187" s="58">
        <f t="shared" si="79"/>
        <v>3.7860335343311071</v>
      </c>
      <c r="P187" s="58">
        <f t="shared" si="64"/>
        <v>11.94443850970722</v>
      </c>
      <c r="Q187" s="58">
        <f t="shared" si="80"/>
        <v>20.102843485083334</v>
      </c>
      <c r="R187" s="52"/>
      <c r="S187" s="67">
        <f t="shared" si="65"/>
        <v>0.17238102689342577</v>
      </c>
      <c r="T187" s="67">
        <f t="shared" si="66"/>
        <v>0.5123145675340971</v>
      </c>
      <c r="U187" s="67">
        <f t="shared" si="67"/>
        <v>0.85224810817476859</v>
      </c>
      <c r="V187" s="67"/>
      <c r="W187" s="71">
        <f t="shared" si="68"/>
        <v>0.51456999956845528</v>
      </c>
      <c r="X187" s="17"/>
      <c r="Y187" s="68">
        <f t="shared" si="69"/>
        <v>44704</v>
      </c>
      <c r="Z187" s="69">
        <f t="shared" si="70"/>
        <v>4.137144645442218</v>
      </c>
      <c r="AA187" s="69">
        <f t="shared" si="71"/>
        <v>12.295549620818331</v>
      </c>
      <c r="AB187" s="69">
        <f t="shared" si="72"/>
        <v>20.453954596194446</v>
      </c>
      <c r="AC187" s="17"/>
      <c r="AD187" s="69">
        <f t="shared" si="73"/>
        <v>12.349679989642926</v>
      </c>
      <c r="AE187" s="98"/>
      <c r="AF187" s="69">
        <f t="shared" si="81"/>
        <v>56.111466417611723</v>
      </c>
      <c r="AH187" s="69">
        <f t="shared" si="82"/>
        <v>16.31680995075223</v>
      </c>
      <c r="AJ187" s="103">
        <f t="shared" si="74"/>
        <v>53.094157599016391</v>
      </c>
      <c r="AK187" s="103">
        <f t="shared" si="83"/>
        <v>306.9058424009836</v>
      </c>
      <c r="AM187" s="108">
        <f t="shared" si="84"/>
        <v>29.820389732640404</v>
      </c>
      <c r="AN187" s="103">
        <f t="shared" si="85"/>
        <v>29.820389732640404</v>
      </c>
      <c r="AP187" s="73">
        <f t="shared" si="86"/>
        <v>29.820389732640404</v>
      </c>
    </row>
    <row r="188" spans="2:42" x14ac:dyDescent="0.25">
      <c r="B188" s="52">
        <f t="shared" si="75"/>
        <v>44705</v>
      </c>
      <c r="C188" s="64">
        <f t="shared" si="76"/>
        <v>0</v>
      </c>
      <c r="D188" s="17">
        <v>143.5</v>
      </c>
      <c r="E188" s="65">
        <f t="shared" si="58"/>
        <v>20.669403901055546</v>
      </c>
      <c r="F188" s="17"/>
      <c r="G188" s="56">
        <f t="shared" si="59"/>
        <v>16.36496846949656</v>
      </c>
      <c r="H188" s="56">
        <f t="shared" si="77"/>
        <v>16.36496846949656</v>
      </c>
      <c r="I188" s="56">
        <f t="shared" si="78"/>
        <v>16.36496846949656</v>
      </c>
      <c r="J188" s="65">
        <f t="shared" si="60"/>
        <v>16.36496846949656</v>
      </c>
      <c r="K188" s="58">
        <f t="shared" si="61"/>
        <v>5.413542689901317E-2</v>
      </c>
      <c r="L188" s="17"/>
      <c r="M188" s="58">
        <f t="shared" si="62"/>
        <v>56.302737234388879</v>
      </c>
      <c r="N188" s="66">
        <f t="shared" si="63"/>
        <v>44705</v>
      </c>
      <c r="O188" s="58">
        <f t="shared" si="79"/>
        <v>3.7633803383527074</v>
      </c>
      <c r="P188" s="58">
        <f t="shared" si="64"/>
        <v>11.945864573100987</v>
      </c>
      <c r="Q188" s="58">
        <f t="shared" si="80"/>
        <v>20.128348807849267</v>
      </c>
      <c r="R188" s="52"/>
      <c r="S188" s="67">
        <f t="shared" si="65"/>
        <v>0.17143714372765911</v>
      </c>
      <c r="T188" s="67">
        <f t="shared" si="66"/>
        <v>0.51237398684217073</v>
      </c>
      <c r="U188" s="67">
        <f t="shared" si="67"/>
        <v>0.8533108299566825</v>
      </c>
      <c r="V188" s="67"/>
      <c r="W188" s="71">
        <f t="shared" si="68"/>
        <v>0.51456999956845528</v>
      </c>
      <c r="X188" s="17"/>
      <c r="Y188" s="68">
        <f t="shared" si="69"/>
        <v>44705</v>
      </c>
      <c r="Z188" s="69">
        <f t="shared" si="70"/>
        <v>4.1144914494638183</v>
      </c>
      <c r="AA188" s="69">
        <f t="shared" si="71"/>
        <v>12.296975684212097</v>
      </c>
      <c r="AB188" s="69">
        <f t="shared" si="72"/>
        <v>20.47945991896038</v>
      </c>
      <c r="AC188" s="17"/>
      <c r="AD188" s="69">
        <f t="shared" si="73"/>
        <v>12.349679989642926</v>
      </c>
      <c r="AE188" s="98"/>
      <c r="AF188" s="69">
        <f t="shared" si="81"/>
        <v>56.302737234388879</v>
      </c>
      <c r="AH188" s="69">
        <f t="shared" si="82"/>
        <v>16.36496846949656</v>
      </c>
      <c r="AJ188" s="103">
        <f t="shared" si="74"/>
        <v>52.708789990920963</v>
      </c>
      <c r="AK188" s="103">
        <f t="shared" si="83"/>
        <v>307.29121000907901</v>
      </c>
      <c r="AM188" s="108">
        <f t="shared" si="84"/>
        <v>29.694814809571263</v>
      </c>
      <c r="AN188" s="103">
        <f t="shared" si="85"/>
        <v>29.694814809571263</v>
      </c>
      <c r="AP188" s="73">
        <f t="shared" si="86"/>
        <v>29.694814809571263</v>
      </c>
    </row>
    <row r="189" spans="2:42" x14ac:dyDescent="0.25">
      <c r="B189" s="52">
        <f t="shared" si="75"/>
        <v>44706</v>
      </c>
      <c r="C189" s="64">
        <f t="shared" si="76"/>
        <v>0</v>
      </c>
      <c r="D189" s="17">
        <v>144.5</v>
      </c>
      <c r="E189" s="65">
        <f t="shared" si="58"/>
        <v>20.854760060605944</v>
      </c>
      <c r="F189" s="17"/>
      <c r="G189" s="56">
        <f t="shared" si="59"/>
        <v>16.411941285025858</v>
      </c>
      <c r="H189" s="56">
        <f t="shared" si="77"/>
        <v>16.411941285025858</v>
      </c>
      <c r="I189" s="56">
        <f t="shared" si="78"/>
        <v>16.411941285025858</v>
      </c>
      <c r="J189" s="65">
        <f t="shared" si="60"/>
        <v>16.411941285025858</v>
      </c>
      <c r="K189" s="58">
        <f t="shared" si="61"/>
        <v>5.2575982653086661E-2</v>
      </c>
      <c r="L189" s="17"/>
      <c r="M189" s="58">
        <f t="shared" si="62"/>
        <v>56.48809339393928</v>
      </c>
      <c r="N189" s="66">
        <f t="shared" si="63"/>
        <v>44706</v>
      </c>
      <c r="O189" s="58">
        <f t="shared" si="79"/>
        <v>3.7414533748339842</v>
      </c>
      <c r="P189" s="58">
        <f t="shared" si="64"/>
        <v>11.947424017346913</v>
      </c>
      <c r="Q189" s="58">
        <f t="shared" si="80"/>
        <v>20.153394659859842</v>
      </c>
      <c r="R189" s="52"/>
      <c r="S189" s="67">
        <f t="shared" si="65"/>
        <v>0.17052352024771231</v>
      </c>
      <c r="T189" s="67">
        <f t="shared" si="66"/>
        <v>0.51243896368575104</v>
      </c>
      <c r="U189" s="67">
        <f t="shared" si="67"/>
        <v>0.85435440712378974</v>
      </c>
      <c r="V189" s="67"/>
      <c r="W189" s="71">
        <f t="shared" si="68"/>
        <v>0.51456999956845528</v>
      </c>
      <c r="X189" s="17"/>
      <c r="Y189" s="68">
        <f t="shared" si="69"/>
        <v>44706</v>
      </c>
      <c r="Z189" s="69">
        <f t="shared" si="70"/>
        <v>4.0925644859450951</v>
      </c>
      <c r="AA189" s="69">
        <f t="shared" si="71"/>
        <v>12.298535128458024</v>
      </c>
      <c r="AB189" s="69">
        <f t="shared" si="72"/>
        <v>20.504505770970955</v>
      </c>
      <c r="AC189" s="17"/>
      <c r="AD189" s="69">
        <f t="shared" si="73"/>
        <v>12.349679989642926</v>
      </c>
      <c r="AE189" s="98"/>
      <c r="AF189" s="69">
        <f t="shared" si="81"/>
        <v>56.48809339393928</v>
      </c>
      <c r="AH189" s="69">
        <f t="shared" si="82"/>
        <v>16.411941285025861</v>
      </c>
      <c r="AJ189" s="103">
        <f t="shared" si="74"/>
        <v>52.33391274247488</v>
      </c>
      <c r="AK189" s="103">
        <f t="shared" si="83"/>
        <v>307.66608725752513</v>
      </c>
      <c r="AM189" s="108">
        <f t="shared" si="84"/>
        <v>29.571283377594554</v>
      </c>
      <c r="AN189" s="103">
        <f t="shared" si="85"/>
        <v>29.571283377594554</v>
      </c>
      <c r="AP189" s="73">
        <f t="shared" si="86"/>
        <v>29.571283377594554</v>
      </c>
    </row>
    <row r="190" spans="2:42" x14ac:dyDescent="0.25">
      <c r="B190" s="52">
        <f t="shared" si="75"/>
        <v>44707</v>
      </c>
      <c r="C190" s="64">
        <f t="shared" si="76"/>
        <v>0</v>
      </c>
      <c r="D190" s="17">
        <v>145.5</v>
      </c>
      <c r="E190" s="65">
        <f t="shared" si="58"/>
        <v>21.034137928966548</v>
      </c>
      <c r="F190" s="17"/>
      <c r="G190" s="56">
        <f t="shared" si="59"/>
        <v>16.45768998598594</v>
      </c>
      <c r="H190" s="56">
        <f t="shared" si="77"/>
        <v>16.45768998598594</v>
      </c>
      <c r="I190" s="56">
        <f t="shared" si="78"/>
        <v>16.45768998598594</v>
      </c>
      <c r="J190" s="65">
        <f t="shared" si="60"/>
        <v>16.45768998598594</v>
      </c>
      <c r="K190" s="58">
        <f t="shared" si="61"/>
        <v>5.0886332351897517E-2</v>
      </c>
      <c r="L190" s="17"/>
      <c r="M190" s="58">
        <f t="shared" si="62"/>
        <v>56.667471262299884</v>
      </c>
      <c r="N190" s="66">
        <f t="shared" si="63"/>
        <v>44707</v>
      </c>
      <c r="O190" s="58">
        <f t="shared" si="79"/>
        <v>3.7202686746551326</v>
      </c>
      <c r="P190" s="58">
        <f t="shared" si="64"/>
        <v>11.949113667648103</v>
      </c>
      <c r="Q190" s="58">
        <f t="shared" si="80"/>
        <v>20.177958660641075</v>
      </c>
      <c r="R190" s="52"/>
      <c r="S190" s="67">
        <f t="shared" si="65"/>
        <v>0.16964082440692682</v>
      </c>
      <c r="T190" s="67">
        <f t="shared" si="66"/>
        <v>0.51250936578163386</v>
      </c>
      <c r="U190" s="67">
        <f t="shared" si="67"/>
        <v>0.8553779071563411</v>
      </c>
      <c r="V190" s="67"/>
      <c r="W190" s="71">
        <f t="shared" si="68"/>
        <v>0.51456999956845528</v>
      </c>
      <c r="X190" s="17"/>
      <c r="Y190" s="68">
        <f t="shared" si="69"/>
        <v>44707</v>
      </c>
      <c r="Z190" s="69">
        <f t="shared" si="70"/>
        <v>4.0713797857662435</v>
      </c>
      <c r="AA190" s="69">
        <f t="shared" si="71"/>
        <v>12.300224778759212</v>
      </c>
      <c r="AB190" s="69">
        <f t="shared" si="72"/>
        <v>20.529069771752187</v>
      </c>
      <c r="AC190" s="17"/>
      <c r="AD190" s="69">
        <f t="shared" si="73"/>
        <v>12.349679989642926</v>
      </c>
      <c r="AE190" s="98"/>
      <c r="AF190" s="69">
        <f t="shared" si="81"/>
        <v>56.667471262299884</v>
      </c>
      <c r="AH190" s="69">
        <f t="shared" si="82"/>
        <v>16.457689985985944</v>
      </c>
      <c r="AJ190" s="103">
        <f t="shared" si="74"/>
        <v>51.969757767124044</v>
      </c>
      <c r="AK190" s="103">
        <f t="shared" si="83"/>
        <v>308.03024223287593</v>
      </c>
      <c r="AM190" s="108">
        <f t="shared" si="84"/>
        <v>29.449984589147686</v>
      </c>
      <c r="AN190" s="103">
        <f t="shared" si="85"/>
        <v>29.449984589147686</v>
      </c>
      <c r="AP190" s="73">
        <f t="shared" si="86"/>
        <v>29.449984589147686</v>
      </c>
    </row>
    <row r="191" spans="2:42" x14ac:dyDescent="0.25">
      <c r="B191" s="52">
        <f t="shared" si="75"/>
        <v>44708</v>
      </c>
      <c r="C191" s="64">
        <f t="shared" si="76"/>
        <v>0</v>
      </c>
      <c r="D191" s="17">
        <v>146.5</v>
      </c>
      <c r="E191" s="65">
        <f t="shared" si="58"/>
        <v>21.207475578204331</v>
      </c>
      <c r="F191" s="17"/>
      <c r="G191" s="56">
        <f t="shared" si="59"/>
        <v>16.502176046385603</v>
      </c>
      <c r="H191" s="56">
        <f t="shared" si="77"/>
        <v>16.502176046385603</v>
      </c>
      <c r="I191" s="56">
        <f t="shared" si="78"/>
        <v>16.502176046385603</v>
      </c>
      <c r="J191" s="65">
        <f t="shared" si="60"/>
        <v>16.502176046385603</v>
      </c>
      <c r="K191" s="58">
        <f t="shared" si="61"/>
        <v>4.9069821165255448E-2</v>
      </c>
      <c r="L191" s="17"/>
      <c r="M191" s="58">
        <f t="shared" si="62"/>
        <v>56.840808911537664</v>
      </c>
      <c r="N191" s="66">
        <f t="shared" si="63"/>
        <v>44708</v>
      </c>
      <c r="O191" s="58">
        <f t="shared" si="79"/>
        <v>3.6998421556419423</v>
      </c>
      <c r="P191" s="58">
        <f t="shared" si="64"/>
        <v>11.950930178834744</v>
      </c>
      <c r="Q191" s="58">
        <f t="shared" si="80"/>
        <v>20.202018202027546</v>
      </c>
      <c r="R191" s="52"/>
      <c r="S191" s="67">
        <f t="shared" si="65"/>
        <v>0.16878971944804388</v>
      </c>
      <c r="T191" s="67">
        <f t="shared" si="66"/>
        <v>0.51258505374774399</v>
      </c>
      <c r="U191" s="67">
        <f t="shared" si="67"/>
        <v>0.8563803880474441</v>
      </c>
      <c r="V191" s="67"/>
      <c r="W191" s="71">
        <f t="shared" si="68"/>
        <v>0.51456999956845528</v>
      </c>
      <c r="X191" s="17"/>
      <c r="Y191" s="68">
        <f t="shared" si="69"/>
        <v>44708</v>
      </c>
      <c r="Z191" s="69">
        <f t="shared" si="70"/>
        <v>4.0509532667530532</v>
      </c>
      <c r="AA191" s="69">
        <f t="shared" si="71"/>
        <v>12.302041289945855</v>
      </c>
      <c r="AB191" s="69">
        <f t="shared" si="72"/>
        <v>20.553129313138658</v>
      </c>
      <c r="AC191" s="17"/>
      <c r="AD191" s="69">
        <f t="shared" si="73"/>
        <v>12.349679989642926</v>
      </c>
      <c r="AE191" s="98"/>
      <c r="AF191" s="69">
        <f t="shared" si="81"/>
        <v>56.840808911537664</v>
      </c>
      <c r="AH191" s="69">
        <f t="shared" si="82"/>
        <v>16.502176046385607</v>
      </c>
      <c r="AJ191" s="103">
        <f t="shared" si="74"/>
        <v>51.61655632356198</v>
      </c>
      <c r="AK191" s="103">
        <f t="shared" si="83"/>
        <v>308.38344367643799</v>
      </c>
      <c r="AM191" s="108">
        <f t="shared" si="84"/>
        <v>29.331107799069525</v>
      </c>
      <c r="AN191" s="103">
        <f t="shared" si="85"/>
        <v>29.331107799069525</v>
      </c>
      <c r="AP191" s="73">
        <f t="shared" si="86"/>
        <v>29.331107799069525</v>
      </c>
    </row>
    <row r="192" spans="2:42" x14ac:dyDescent="0.25">
      <c r="B192" s="52">
        <f t="shared" si="75"/>
        <v>44709</v>
      </c>
      <c r="C192" s="64">
        <f t="shared" si="76"/>
        <v>0</v>
      </c>
      <c r="D192" s="17">
        <v>147.5</v>
      </c>
      <c r="E192" s="65">
        <f t="shared" si="58"/>
        <v>21.374712845886037</v>
      </c>
      <c r="F192" s="17"/>
      <c r="G192" s="56">
        <f t="shared" si="59"/>
        <v>16.545360918470458</v>
      </c>
      <c r="H192" s="56">
        <f t="shared" si="77"/>
        <v>16.545360918470458</v>
      </c>
      <c r="I192" s="56">
        <f t="shared" si="78"/>
        <v>16.545360918470458</v>
      </c>
      <c r="J192" s="65">
        <f t="shared" si="60"/>
        <v>16.545360918470458</v>
      </c>
      <c r="K192" s="58">
        <f t="shared" si="61"/>
        <v>4.7129960381665212E-2</v>
      </c>
      <c r="L192" s="17"/>
      <c r="M192" s="58">
        <f t="shared" si="62"/>
        <v>57.00804617921937</v>
      </c>
      <c r="N192" s="66">
        <f t="shared" si="63"/>
        <v>44709</v>
      </c>
      <c r="O192" s="58">
        <f t="shared" si="79"/>
        <v>3.6801895803831055</v>
      </c>
      <c r="P192" s="58">
        <f t="shared" si="64"/>
        <v>11.952870039618334</v>
      </c>
      <c r="Q192" s="58">
        <f t="shared" si="80"/>
        <v>20.225550498853565</v>
      </c>
      <c r="R192" s="52"/>
      <c r="S192" s="67">
        <f t="shared" si="65"/>
        <v>0.16797086214559237</v>
      </c>
      <c r="T192" s="67">
        <f t="shared" si="66"/>
        <v>0.51266588128039359</v>
      </c>
      <c r="U192" s="67">
        <f t="shared" si="67"/>
        <v>0.85736090041519486</v>
      </c>
      <c r="V192" s="67"/>
      <c r="W192" s="71">
        <f t="shared" si="68"/>
        <v>0.51456999956845528</v>
      </c>
      <c r="X192" s="17"/>
      <c r="Y192" s="68">
        <f t="shared" si="69"/>
        <v>44709</v>
      </c>
      <c r="Z192" s="69">
        <f t="shared" si="70"/>
        <v>4.0313006914942164</v>
      </c>
      <c r="AA192" s="69">
        <f t="shared" si="71"/>
        <v>12.303981150729445</v>
      </c>
      <c r="AB192" s="69">
        <f t="shared" si="72"/>
        <v>20.576661609964678</v>
      </c>
      <c r="AC192" s="17"/>
      <c r="AD192" s="69">
        <f t="shared" si="73"/>
        <v>12.349679989642926</v>
      </c>
      <c r="AE192" s="98"/>
      <c r="AF192" s="69">
        <f t="shared" si="81"/>
        <v>57.00804617921937</v>
      </c>
      <c r="AH192" s="69">
        <f t="shared" si="82"/>
        <v>16.545360918470461</v>
      </c>
      <c r="AJ192" s="103">
        <f t="shared" si="74"/>
        <v>51.274538530867979</v>
      </c>
      <c r="AK192" s="103">
        <f t="shared" si="83"/>
        <v>308.72546146913203</v>
      </c>
      <c r="AM192" s="108">
        <f t="shared" si="84"/>
        <v>29.2148421197445</v>
      </c>
      <c r="AN192" s="103">
        <f t="shared" si="85"/>
        <v>29.2148421197445</v>
      </c>
      <c r="AP192" s="73">
        <f t="shared" si="86"/>
        <v>29.2148421197445</v>
      </c>
    </row>
    <row r="193" spans="2:42" x14ac:dyDescent="0.25">
      <c r="B193" s="52">
        <f t="shared" si="75"/>
        <v>44710</v>
      </c>
      <c r="C193" s="64">
        <f t="shared" si="76"/>
        <v>0</v>
      </c>
      <c r="D193" s="17">
        <v>148.5</v>
      </c>
      <c r="E193" s="65">
        <f t="shared" si="58"/>
        <v>21.535791394226791</v>
      </c>
      <c r="F193" s="17"/>
      <c r="G193" s="56">
        <f t="shared" si="59"/>
        <v>16.587206131195835</v>
      </c>
      <c r="H193" s="56">
        <f t="shared" si="77"/>
        <v>16.587206131195835</v>
      </c>
      <c r="I193" s="56">
        <f t="shared" si="78"/>
        <v>16.587206131195835</v>
      </c>
      <c r="J193" s="65">
        <f t="shared" si="60"/>
        <v>16.587206131195835</v>
      </c>
      <c r="K193" s="58">
        <f t="shared" si="61"/>
        <v>4.507042295842488E-2</v>
      </c>
      <c r="L193" s="17"/>
      <c r="M193" s="58">
        <f t="shared" si="62"/>
        <v>57.169124727560124</v>
      </c>
      <c r="N193" s="66">
        <f t="shared" si="63"/>
        <v>44710</v>
      </c>
      <c r="O193" s="58">
        <f t="shared" si="79"/>
        <v>3.6613265114436579</v>
      </c>
      <c r="P193" s="58">
        <f t="shared" si="64"/>
        <v>11.954929577041575</v>
      </c>
      <c r="Q193" s="58">
        <f t="shared" si="80"/>
        <v>20.248532642639493</v>
      </c>
      <c r="R193" s="52"/>
      <c r="S193" s="67">
        <f t="shared" si="65"/>
        <v>0.16718490093978206</v>
      </c>
      <c r="T193" s="67">
        <f t="shared" si="66"/>
        <v>0.51275169533969522</v>
      </c>
      <c r="U193" s="67">
        <f t="shared" si="67"/>
        <v>0.85831848973960856</v>
      </c>
      <c r="V193" s="67"/>
      <c r="W193" s="71">
        <f t="shared" si="68"/>
        <v>0.51456999956845528</v>
      </c>
      <c r="X193" s="17"/>
      <c r="Y193" s="68">
        <f t="shared" si="69"/>
        <v>44710</v>
      </c>
      <c r="Z193" s="69">
        <f t="shared" si="70"/>
        <v>4.0124376225547689</v>
      </c>
      <c r="AA193" s="69">
        <f t="shared" si="71"/>
        <v>12.306040688152684</v>
      </c>
      <c r="AB193" s="69">
        <f t="shared" si="72"/>
        <v>20.599643753750605</v>
      </c>
      <c r="AC193" s="17"/>
      <c r="AD193" s="69">
        <f t="shared" si="73"/>
        <v>12.349679989642926</v>
      </c>
      <c r="AE193" s="98"/>
      <c r="AF193" s="69">
        <f t="shared" si="81"/>
        <v>57.169124727560124</v>
      </c>
      <c r="AH193" s="69">
        <f t="shared" si="82"/>
        <v>16.587206131195835</v>
      </c>
      <c r="AJ193" s="103">
        <f t="shared" si="74"/>
        <v>50.943932855390187</v>
      </c>
      <c r="AK193" s="103">
        <f t="shared" si="83"/>
        <v>309.05606714460981</v>
      </c>
      <c r="AM193" s="108">
        <f t="shared" si="84"/>
        <v>29.101375951655964</v>
      </c>
      <c r="AN193" s="103">
        <f t="shared" si="85"/>
        <v>29.101375951655964</v>
      </c>
      <c r="AP193" s="73">
        <f t="shared" si="86"/>
        <v>29.101375951655964</v>
      </c>
    </row>
    <row r="194" spans="2:42" x14ac:dyDescent="0.25">
      <c r="B194" s="52">
        <f t="shared" si="75"/>
        <v>44711</v>
      </c>
      <c r="C194" s="64">
        <f t="shared" si="76"/>
        <v>0</v>
      </c>
      <c r="D194" s="17">
        <v>149.5</v>
      </c>
      <c r="E194" s="65">
        <f t="shared" si="58"/>
        <v>21.690654768745773</v>
      </c>
      <c r="F194" s="17"/>
      <c r="G194" s="56">
        <f t="shared" si="59"/>
        <v>16.627673394062196</v>
      </c>
      <c r="H194" s="56">
        <f t="shared" si="77"/>
        <v>16.627673394062196</v>
      </c>
      <c r="I194" s="56">
        <f t="shared" si="78"/>
        <v>16.627673394062196</v>
      </c>
      <c r="J194" s="65">
        <f t="shared" si="60"/>
        <v>16.627673394062196</v>
      </c>
      <c r="K194" s="58">
        <f t="shared" si="61"/>
        <v>4.2895038881240119E-2</v>
      </c>
      <c r="L194" s="17"/>
      <c r="M194" s="58">
        <f t="shared" si="62"/>
        <v>57.323988102079106</v>
      </c>
      <c r="N194" s="66">
        <f t="shared" si="63"/>
        <v>44711</v>
      </c>
      <c r="O194" s="58">
        <f t="shared" si="79"/>
        <v>3.6432682640876628</v>
      </c>
      <c r="P194" s="58">
        <f t="shared" si="64"/>
        <v>11.957104961118761</v>
      </c>
      <c r="Q194" s="58">
        <f t="shared" si="80"/>
        <v>20.270941658149859</v>
      </c>
      <c r="R194" s="52"/>
      <c r="S194" s="67">
        <f t="shared" si="65"/>
        <v>0.16643247396661559</v>
      </c>
      <c r="T194" s="67">
        <f t="shared" si="66"/>
        <v>0.51284233634291132</v>
      </c>
      <c r="U194" s="67">
        <f t="shared" si="67"/>
        <v>0.85925219871920711</v>
      </c>
      <c r="V194" s="67"/>
      <c r="W194" s="71">
        <f t="shared" si="68"/>
        <v>0.51456999956845528</v>
      </c>
      <c r="X194" s="17"/>
      <c r="Y194" s="68">
        <f t="shared" si="69"/>
        <v>44711</v>
      </c>
      <c r="Z194" s="69">
        <f t="shared" si="70"/>
        <v>3.9943793751987742</v>
      </c>
      <c r="AA194" s="69">
        <f t="shared" si="71"/>
        <v>12.308216072229872</v>
      </c>
      <c r="AB194" s="69">
        <f t="shared" si="72"/>
        <v>20.622052769260971</v>
      </c>
      <c r="AC194" s="17"/>
      <c r="AD194" s="69">
        <f t="shared" si="73"/>
        <v>12.349679989642926</v>
      </c>
      <c r="AE194" s="98"/>
      <c r="AF194" s="69">
        <f t="shared" si="81"/>
        <v>57.323988102079106</v>
      </c>
      <c r="AH194" s="69">
        <f t="shared" si="82"/>
        <v>16.627673394062196</v>
      </c>
      <c r="AJ194" s="103">
        <f t="shared" si="74"/>
        <v>50.624965570589609</v>
      </c>
      <c r="AK194" s="103">
        <f t="shared" si="83"/>
        <v>309.37503442941039</v>
      </c>
      <c r="AM194" s="108">
        <f t="shared" si="84"/>
        <v>28.990896490580884</v>
      </c>
      <c r="AN194" s="103">
        <f t="shared" si="85"/>
        <v>28.990896490580884</v>
      </c>
      <c r="AP194" s="73">
        <f t="shared" si="86"/>
        <v>28.990896490580884</v>
      </c>
    </row>
    <row r="195" spans="2:42" x14ac:dyDescent="0.25">
      <c r="B195" s="52">
        <f t="shared" si="75"/>
        <v>44712</v>
      </c>
      <c r="C195" s="64">
        <f t="shared" si="76"/>
        <v>0</v>
      </c>
      <c r="D195" s="17">
        <v>150.5</v>
      </c>
      <c r="E195" s="65">
        <f t="shared" si="58"/>
        <v>21.839248456253788</v>
      </c>
      <c r="F195" s="17"/>
      <c r="G195" s="56">
        <f t="shared" si="59"/>
        <v>16.66672470600502</v>
      </c>
      <c r="H195" s="56">
        <f t="shared" si="77"/>
        <v>16.66672470600502</v>
      </c>
      <c r="I195" s="56">
        <f t="shared" si="78"/>
        <v>16.66672470600502</v>
      </c>
      <c r="J195" s="65">
        <f t="shared" si="60"/>
        <v>16.66672470600502</v>
      </c>
      <c r="K195" s="58">
        <f t="shared" si="61"/>
        <v>4.0607790338772418E-2</v>
      </c>
      <c r="L195" s="17"/>
      <c r="M195" s="58">
        <f t="shared" si="62"/>
        <v>57.472581789587124</v>
      </c>
      <c r="N195" s="66">
        <f t="shared" si="63"/>
        <v>44712</v>
      </c>
      <c r="O195" s="58">
        <f t="shared" si="79"/>
        <v>3.6260298566587181</v>
      </c>
      <c r="P195" s="58">
        <f t="shared" si="64"/>
        <v>11.959392209661228</v>
      </c>
      <c r="Q195" s="58">
        <f t="shared" si="80"/>
        <v>20.292754562663738</v>
      </c>
      <c r="R195" s="52"/>
      <c r="S195" s="67">
        <f t="shared" si="65"/>
        <v>0.16571420699040956</v>
      </c>
      <c r="T195" s="67">
        <f t="shared" si="66"/>
        <v>0.51293763836551409</v>
      </c>
      <c r="U195" s="67">
        <f t="shared" si="67"/>
        <v>0.86016106974061879</v>
      </c>
      <c r="V195" s="67"/>
      <c r="W195" s="71">
        <f t="shared" si="68"/>
        <v>0.51456999956845528</v>
      </c>
      <c r="X195" s="17"/>
      <c r="Y195" s="68">
        <f t="shared" si="69"/>
        <v>44712</v>
      </c>
      <c r="Z195" s="69">
        <f t="shared" si="70"/>
        <v>3.9771409677698295</v>
      </c>
      <c r="AA195" s="69">
        <f t="shared" si="71"/>
        <v>12.310503320772337</v>
      </c>
      <c r="AB195" s="69">
        <f t="shared" si="72"/>
        <v>20.643865673774851</v>
      </c>
      <c r="AC195" s="17"/>
      <c r="AD195" s="69">
        <f t="shared" si="73"/>
        <v>12.349679989642926</v>
      </c>
      <c r="AE195" s="98"/>
      <c r="AF195" s="69">
        <f t="shared" si="81"/>
        <v>57.472581789587124</v>
      </c>
      <c r="AH195" s="69">
        <f t="shared" si="82"/>
        <v>16.66672470600502</v>
      </c>
      <c r="AJ195" s="103">
        <f t="shared" si="74"/>
        <v>50.317860191428217</v>
      </c>
      <c r="AK195" s="103">
        <f t="shared" si="83"/>
        <v>309.68213980857178</v>
      </c>
      <c r="AM195" s="108">
        <f t="shared" si="84"/>
        <v>28.883589212974503</v>
      </c>
      <c r="AN195" s="103">
        <f t="shared" si="85"/>
        <v>28.883589212974503</v>
      </c>
      <c r="AP195" s="73">
        <f t="shared" si="86"/>
        <v>28.883589212974503</v>
      </c>
    </row>
    <row r="196" spans="2:42" x14ac:dyDescent="0.25">
      <c r="B196" s="52">
        <f t="shared" si="75"/>
        <v>44713</v>
      </c>
      <c r="C196" s="64">
        <f t="shared" si="76"/>
        <v>0</v>
      </c>
      <c r="D196" s="17">
        <v>151.5</v>
      </c>
      <c r="E196" s="65">
        <f t="shared" si="58"/>
        <v>21.981519941994854</v>
      </c>
      <c r="F196" s="17"/>
      <c r="G196" s="56">
        <f t="shared" si="59"/>
        <v>16.70432246895653</v>
      </c>
      <c r="H196" s="56">
        <f t="shared" si="77"/>
        <v>16.70432246895653</v>
      </c>
      <c r="I196" s="56">
        <f t="shared" si="78"/>
        <v>16.70432246895653</v>
      </c>
      <c r="J196" s="65">
        <f t="shared" si="60"/>
        <v>16.70432246895653</v>
      </c>
      <c r="K196" s="58">
        <f t="shared" si="61"/>
        <v>3.821280671775644E-2</v>
      </c>
      <c r="L196" s="17"/>
      <c r="M196" s="58">
        <f t="shared" si="62"/>
        <v>57.614853275328187</v>
      </c>
      <c r="N196" s="66">
        <f t="shared" si="63"/>
        <v>44713</v>
      </c>
      <c r="O196" s="58">
        <f t="shared" si="79"/>
        <v>3.6096259588039779</v>
      </c>
      <c r="P196" s="58">
        <f t="shared" si="64"/>
        <v>11.961787193282243</v>
      </c>
      <c r="Q196" s="58">
        <f t="shared" si="80"/>
        <v>20.313948427760508</v>
      </c>
      <c r="R196" s="52"/>
      <c r="S196" s="67">
        <f t="shared" si="65"/>
        <v>0.16503071124646204</v>
      </c>
      <c r="T196" s="67">
        <f t="shared" si="66"/>
        <v>0.51303742934972307</v>
      </c>
      <c r="U196" s="67">
        <f t="shared" si="67"/>
        <v>0.86104414745298419</v>
      </c>
      <c r="V196" s="67"/>
      <c r="W196" s="71">
        <f t="shared" si="68"/>
        <v>0.51456999956845528</v>
      </c>
      <c r="X196" s="17"/>
      <c r="Y196" s="68">
        <f t="shared" si="69"/>
        <v>44713</v>
      </c>
      <c r="Z196" s="69">
        <f t="shared" si="70"/>
        <v>3.9607370699150888</v>
      </c>
      <c r="AA196" s="69">
        <f t="shared" si="71"/>
        <v>12.312898304393354</v>
      </c>
      <c r="AB196" s="69">
        <f t="shared" si="72"/>
        <v>20.665059538871621</v>
      </c>
      <c r="AC196" s="17"/>
      <c r="AD196" s="69">
        <f t="shared" si="73"/>
        <v>12.349679989642926</v>
      </c>
      <c r="AE196" s="98"/>
      <c r="AF196" s="69">
        <f t="shared" si="81"/>
        <v>57.614853275328187</v>
      </c>
      <c r="AH196" s="69">
        <f t="shared" si="82"/>
        <v>16.704322468956533</v>
      </c>
      <c r="AJ196" s="103">
        <f t="shared" si="74"/>
        <v>50.022836885268305</v>
      </c>
      <c r="AK196" s="103">
        <f t="shared" si="83"/>
        <v>309.9771631147317</v>
      </c>
      <c r="AM196" s="108">
        <f t="shared" si="84"/>
        <v>28.779637341421044</v>
      </c>
      <c r="AN196" s="103">
        <f t="shared" si="85"/>
        <v>28.779637341421044</v>
      </c>
      <c r="AP196" s="73">
        <f t="shared" si="86"/>
        <v>28.779637341421044</v>
      </c>
    </row>
    <row r="197" spans="2:42" x14ac:dyDescent="0.25">
      <c r="B197" s="52">
        <f t="shared" si="75"/>
        <v>44714</v>
      </c>
      <c r="C197" s="64">
        <f t="shared" si="76"/>
        <v>0</v>
      </c>
      <c r="D197" s="17">
        <v>152.5</v>
      </c>
      <c r="E197" s="65">
        <f t="shared" si="58"/>
        <v>22.11741876576211</v>
      </c>
      <c r="F197" s="17"/>
      <c r="G197" s="56">
        <f t="shared" si="59"/>
        <v>16.740429605619212</v>
      </c>
      <c r="H197" s="56">
        <f t="shared" si="77"/>
        <v>16.740429605619212</v>
      </c>
      <c r="I197" s="56">
        <f t="shared" si="78"/>
        <v>16.740429605619212</v>
      </c>
      <c r="J197" s="65">
        <f t="shared" si="60"/>
        <v>16.740429605619212</v>
      </c>
      <c r="K197" s="58">
        <f t="shared" si="61"/>
        <v>3.5714359424519726E-2</v>
      </c>
      <c r="L197" s="17"/>
      <c r="M197" s="58">
        <f t="shared" si="62"/>
        <v>57.750752099095443</v>
      </c>
      <c r="N197" s="66">
        <f t="shared" si="63"/>
        <v>44714</v>
      </c>
      <c r="O197" s="58">
        <f t="shared" si="79"/>
        <v>3.5940708377658748</v>
      </c>
      <c r="P197" s="58">
        <f t="shared" si="64"/>
        <v>11.964285640575481</v>
      </c>
      <c r="Q197" s="58">
        <f t="shared" si="80"/>
        <v>20.334500443385089</v>
      </c>
      <c r="R197" s="52"/>
      <c r="S197" s="67">
        <f t="shared" si="65"/>
        <v>0.16438258120320776</v>
      </c>
      <c r="T197" s="67">
        <f t="shared" si="66"/>
        <v>0.51314153132027462</v>
      </c>
      <c r="U197" s="67">
        <f t="shared" si="67"/>
        <v>0.86190048143734166</v>
      </c>
      <c r="V197" s="67"/>
      <c r="W197" s="71">
        <f t="shared" si="68"/>
        <v>0.51456999956845528</v>
      </c>
      <c r="X197" s="17"/>
      <c r="Y197" s="68">
        <f t="shared" si="69"/>
        <v>44714</v>
      </c>
      <c r="Z197" s="69">
        <f t="shared" si="70"/>
        <v>3.9451819488769861</v>
      </c>
      <c r="AA197" s="69">
        <f t="shared" si="71"/>
        <v>12.315396751686592</v>
      </c>
      <c r="AB197" s="69">
        <f t="shared" si="72"/>
        <v>20.685611554496198</v>
      </c>
      <c r="AC197" s="17"/>
      <c r="AD197" s="69">
        <f t="shared" si="73"/>
        <v>12.349679989642926</v>
      </c>
      <c r="AE197" s="98"/>
      <c r="AF197" s="69">
        <f t="shared" si="81"/>
        <v>57.750752099095443</v>
      </c>
      <c r="AH197" s="69">
        <f t="shared" si="82"/>
        <v>16.740429605619212</v>
      </c>
      <c r="AJ197" s="103">
        <f t="shared" si="74"/>
        <v>49.740111861646028</v>
      </c>
      <c r="AK197" s="103">
        <f t="shared" si="83"/>
        <v>310.25988813835397</v>
      </c>
      <c r="AM197" s="108">
        <f t="shared" si="84"/>
        <v>28.67922129236246</v>
      </c>
      <c r="AN197" s="103">
        <f t="shared" si="85"/>
        <v>28.67922129236246</v>
      </c>
      <c r="AP197" s="73">
        <f t="shared" si="86"/>
        <v>28.67922129236246</v>
      </c>
    </row>
    <row r="198" spans="2:42" x14ac:dyDescent="0.25">
      <c r="B198" s="52">
        <f t="shared" si="75"/>
        <v>44715</v>
      </c>
      <c r="C198" s="64">
        <f t="shared" si="76"/>
        <v>0</v>
      </c>
      <c r="D198" s="17">
        <v>153.5</v>
      </c>
      <c r="E198" s="65">
        <f t="shared" si="58"/>
        <v>22.246896576807551</v>
      </c>
      <c r="F198" s="17"/>
      <c r="G198" s="56">
        <f t="shared" si="59"/>
        <v>16.775009680912909</v>
      </c>
      <c r="H198" s="56">
        <f t="shared" si="77"/>
        <v>16.775009680912909</v>
      </c>
      <c r="I198" s="56">
        <f t="shared" si="78"/>
        <v>16.775009680912909</v>
      </c>
      <c r="J198" s="65">
        <f t="shared" si="60"/>
        <v>16.775009680912909</v>
      </c>
      <c r="K198" s="58">
        <f t="shared" si="61"/>
        <v>3.3116856538945597E-2</v>
      </c>
      <c r="L198" s="17"/>
      <c r="M198" s="58">
        <f t="shared" si="62"/>
        <v>57.880229910140883</v>
      </c>
      <c r="N198" s="66">
        <f t="shared" si="63"/>
        <v>44715</v>
      </c>
      <c r="O198" s="58">
        <f t="shared" si="79"/>
        <v>3.5793783030045994</v>
      </c>
      <c r="P198" s="58">
        <f t="shared" si="64"/>
        <v>11.966883143461054</v>
      </c>
      <c r="Q198" s="58">
        <f t="shared" si="80"/>
        <v>20.354387983917508</v>
      </c>
      <c r="R198" s="52"/>
      <c r="S198" s="67">
        <f t="shared" si="65"/>
        <v>0.16377039225482126</v>
      </c>
      <c r="T198" s="67">
        <f t="shared" si="66"/>
        <v>0.51324976060717353</v>
      </c>
      <c r="U198" s="67">
        <f t="shared" si="67"/>
        <v>0.8627291289595258</v>
      </c>
      <c r="V198" s="67"/>
      <c r="W198" s="71">
        <f t="shared" si="68"/>
        <v>0.51456999956845528</v>
      </c>
      <c r="X198" s="17"/>
      <c r="Y198" s="68">
        <f t="shared" si="69"/>
        <v>44715</v>
      </c>
      <c r="Z198" s="69">
        <f t="shared" si="70"/>
        <v>3.9304894141157103</v>
      </c>
      <c r="AA198" s="69">
        <f t="shared" si="71"/>
        <v>12.317994254572165</v>
      </c>
      <c r="AB198" s="69">
        <f t="shared" si="72"/>
        <v>20.705499095028621</v>
      </c>
      <c r="AC198" s="17"/>
      <c r="AD198" s="69">
        <f t="shared" si="73"/>
        <v>12.349679989642926</v>
      </c>
      <c r="AE198" s="98"/>
      <c r="AF198" s="69">
        <f t="shared" si="81"/>
        <v>57.880229910140883</v>
      </c>
      <c r="AH198" s="69">
        <f t="shared" si="82"/>
        <v>16.775009680912909</v>
      </c>
      <c r="AJ198" s="103">
        <f t="shared" si="74"/>
        <v>49.469896743684799</v>
      </c>
      <c r="AK198" s="103">
        <f t="shared" si="83"/>
        <v>310.53010325631521</v>
      </c>
      <c r="AM198" s="108">
        <f t="shared" si="84"/>
        <v>28.582518108654416</v>
      </c>
      <c r="AN198" s="103">
        <f t="shared" si="85"/>
        <v>28.582518108654416</v>
      </c>
      <c r="AP198" s="73">
        <f t="shared" si="86"/>
        <v>28.582518108654416</v>
      </c>
    </row>
    <row r="199" spans="2:42" x14ac:dyDescent="0.25">
      <c r="B199" s="52">
        <f t="shared" si="75"/>
        <v>44716</v>
      </c>
      <c r="C199" s="64">
        <f t="shared" si="76"/>
        <v>0</v>
      </c>
      <c r="D199" s="17">
        <v>154.5</v>
      </c>
      <c r="E199" s="65">
        <f t="shared" si="58"/>
        <v>22.369907187364415</v>
      </c>
      <c r="F199" s="17"/>
      <c r="G199" s="56">
        <f t="shared" si="59"/>
        <v>16.808027026478154</v>
      </c>
      <c r="H199" s="56">
        <f t="shared" si="77"/>
        <v>16.808027026478154</v>
      </c>
      <c r="I199" s="56">
        <f t="shared" si="78"/>
        <v>16.808027026478154</v>
      </c>
      <c r="J199" s="65">
        <f t="shared" si="60"/>
        <v>16.808027026478154</v>
      </c>
      <c r="K199" s="58">
        <f t="shared" si="61"/>
        <v>3.042483730710567E-2</v>
      </c>
      <c r="L199" s="17"/>
      <c r="M199" s="58">
        <f t="shared" si="62"/>
        <v>58.003240520697744</v>
      </c>
      <c r="N199" s="66">
        <f t="shared" si="63"/>
        <v>44716</v>
      </c>
      <c r="O199" s="58">
        <f t="shared" si="79"/>
        <v>3.5655616494538176</v>
      </c>
      <c r="P199" s="58">
        <f t="shared" si="64"/>
        <v>11.969575162692895</v>
      </c>
      <c r="Q199" s="58">
        <f t="shared" si="80"/>
        <v>20.37358867593197</v>
      </c>
      <c r="R199" s="52"/>
      <c r="S199" s="67">
        <f t="shared" si="65"/>
        <v>0.16319469835687203</v>
      </c>
      <c r="T199" s="67">
        <f t="shared" si="66"/>
        <v>0.5133619280751669</v>
      </c>
      <c r="U199" s="67">
        <f t="shared" si="67"/>
        <v>0.86352915779346173</v>
      </c>
      <c r="V199" s="67"/>
      <c r="W199" s="71">
        <f t="shared" si="68"/>
        <v>0.51456999956845528</v>
      </c>
      <c r="X199" s="17"/>
      <c r="Y199" s="68">
        <f t="shared" si="69"/>
        <v>44716</v>
      </c>
      <c r="Z199" s="69">
        <f t="shared" si="70"/>
        <v>3.9166727605649285</v>
      </c>
      <c r="AA199" s="69">
        <f t="shared" si="71"/>
        <v>12.320686273804005</v>
      </c>
      <c r="AB199" s="69">
        <f t="shared" si="72"/>
        <v>20.724699787043082</v>
      </c>
      <c r="AC199" s="17"/>
      <c r="AD199" s="69">
        <f t="shared" si="73"/>
        <v>12.349679989642926</v>
      </c>
      <c r="AE199" s="98"/>
      <c r="AF199" s="69">
        <f t="shared" si="81"/>
        <v>58.003240520697744</v>
      </c>
      <c r="AH199" s="69">
        <f t="shared" si="82"/>
        <v>16.808027026478154</v>
      </c>
      <c r="AJ199" s="103">
        <f t="shared" si="74"/>
        <v>49.212397924318019</v>
      </c>
      <c r="AK199" s="103">
        <f t="shared" si="83"/>
        <v>310.787602075682</v>
      </c>
      <c r="AM199" s="108">
        <f t="shared" si="84"/>
        <v>28.489700879834945</v>
      </c>
      <c r="AN199" s="103">
        <f t="shared" si="85"/>
        <v>28.489700879834945</v>
      </c>
      <c r="AP199" s="73">
        <f t="shared" si="86"/>
        <v>28.489700879834945</v>
      </c>
    </row>
    <row r="200" spans="2:42" x14ac:dyDescent="0.25">
      <c r="B200" s="52">
        <f t="shared" si="75"/>
        <v>44717</v>
      </c>
      <c r="C200" s="64">
        <f t="shared" si="76"/>
        <v>0</v>
      </c>
      <c r="D200" s="17">
        <v>155.5</v>
      </c>
      <c r="E200" s="65">
        <f t="shared" si="58"/>
        <v>22.486406624602662</v>
      </c>
      <c r="F200" s="17"/>
      <c r="G200" s="56">
        <f t="shared" si="59"/>
        <v>16.839446867541717</v>
      </c>
      <c r="H200" s="56">
        <f t="shared" si="77"/>
        <v>16.839446867541717</v>
      </c>
      <c r="I200" s="56">
        <f t="shared" si="78"/>
        <v>16.839446867541717</v>
      </c>
      <c r="J200" s="65">
        <f t="shared" si="60"/>
        <v>16.839446867541717</v>
      </c>
      <c r="K200" s="58">
        <f t="shared" si="61"/>
        <v>2.7642966478977113E-2</v>
      </c>
      <c r="L200" s="17"/>
      <c r="M200" s="58">
        <f t="shared" si="62"/>
        <v>58.119739957935991</v>
      </c>
      <c r="N200" s="66">
        <f t="shared" si="63"/>
        <v>44717</v>
      </c>
      <c r="O200" s="58">
        <f t="shared" si="79"/>
        <v>3.5526335997501644</v>
      </c>
      <c r="P200" s="58">
        <f t="shared" si="64"/>
        <v>11.972357033521023</v>
      </c>
      <c r="Q200" s="58">
        <f t="shared" si="80"/>
        <v>20.392080467291883</v>
      </c>
      <c r="R200" s="52"/>
      <c r="S200" s="67">
        <f t="shared" si="65"/>
        <v>0.16265602961921982</v>
      </c>
      <c r="T200" s="67">
        <f t="shared" si="66"/>
        <v>0.51347783935967228</v>
      </c>
      <c r="U200" s="67">
        <f t="shared" si="67"/>
        <v>0.8642996491001248</v>
      </c>
      <c r="V200" s="67"/>
      <c r="W200" s="71">
        <f t="shared" si="68"/>
        <v>0.51456999956845528</v>
      </c>
      <c r="X200" s="17"/>
      <c r="Y200" s="68">
        <f t="shared" si="69"/>
        <v>44717</v>
      </c>
      <c r="Z200" s="69">
        <f t="shared" si="70"/>
        <v>3.9037447108612757</v>
      </c>
      <c r="AA200" s="69">
        <f t="shared" si="71"/>
        <v>12.323468144632134</v>
      </c>
      <c r="AB200" s="69">
        <f t="shared" si="72"/>
        <v>20.743191578402996</v>
      </c>
      <c r="AC200" s="17"/>
      <c r="AD200" s="69">
        <f t="shared" si="73"/>
        <v>12.349679989642926</v>
      </c>
      <c r="AE200" s="98"/>
      <c r="AF200" s="69">
        <f t="shared" si="81"/>
        <v>58.119739957935991</v>
      </c>
      <c r="AH200" s="69">
        <f t="shared" si="82"/>
        <v>16.839446867541721</v>
      </c>
      <c r="AJ200" s="103">
        <f t="shared" si="74"/>
        <v>48.967815910884561</v>
      </c>
      <c r="AK200" s="103">
        <f t="shared" si="83"/>
        <v>311.03218408911545</v>
      </c>
      <c r="AM200" s="108">
        <f t="shared" si="84"/>
        <v>28.400938153316428</v>
      </c>
      <c r="AN200" s="103">
        <f t="shared" si="85"/>
        <v>28.400938153316428</v>
      </c>
      <c r="AP200" s="73">
        <f t="shared" si="86"/>
        <v>28.400938153316428</v>
      </c>
    </row>
    <row r="201" spans="2:42" x14ac:dyDescent="0.25">
      <c r="B201" s="52">
        <f t="shared" si="75"/>
        <v>44718</v>
      </c>
      <c r="C201" s="64">
        <f t="shared" si="76"/>
        <v>0</v>
      </c>
      <c r="D201" s="17">
        <v>156.5</v>
      </c>
      <c r="E201" s="65">
        <f t="shared" si="58"/>
        <v>22.596353180838776</v>
      </c>
      <c r="F201" s="17"/>
      <c r="G201" s="56">
        <f t="shared" si="59"/>
        <v>16.869235451375477</v>
      </c>
      <c r="H201" s="56">
        <f t="shared" si="77"/>
        <v>16.869235451375477</v>
      </c>
      <c r="I201" s="56">
        <f t="shared" si="78"/>
        <v>16.869235451375477</v>
      </c>
      <c r="J201" s="65">
        <f t="shared" si="60"/>
        <v>16.869235451375477</v>
      </c>
      <c r="K201" s="58">
        <f t="shared" si="61"/>
        <v>2.4776028497837901E-2</v>
      </c>
      <c r="L201" s="17"/>
      <c r="M201" s="58">
        <f t="shared" si="62"/>
        <v>58.229686514172109</v>
      </c>
      <c r="N201" s="66">
        <f t="shared" si="63"/>
        <v>44718</v>
      </c>
      <c r="O201" s="58">
        <f t="shared" si="79"/>
        <v>3.5406062458144234</v>
      </c>
      <c r="P201" s="58">
        <f t="shared" si="64"/>
        <v>11.975223971502162</v>
      </c>
      <c r="Q201" s="58">
        <f t="shared" si="80"/>
        <v>20.409841697189901</v>
      </c>
      <c r="R201" s="52"/>
      <c r="S201" s="67">
        <f t="shared" si="65"/>
        <v>0.16215488987189727</v>
      </c>
      <c r="T201" s="67">
        <f t="shared" si="66"/>
        <v>0.51359729510888641</v>
      </c>
      <c r="U201" s="67">
        <f t="shared" si="67"/>
        <v>0.86503970034587552</v>
      </c>
      <c r="V201" s="67"/>
      <c r="W201" s="71">
        <f t="shared" si="68"/>
        <v>0.51456999956845528</v>
      </c>
      <c r="X201" s="17"/>
      <c r="Y201" s="68">
        <f t="shared" si="69"/>
        <v>44718</v>
      </c>
      <c r="Z201" s="69">
        <f t="shared" si="70"/>
        <v>3.8917173569255343</v>
      </c>
      <c r="AA201" s="69">
        <f t="shared" si="71"/>
        <v>12.326335082613273</v>
      </c>
      <c r="AB201" s="69">
        <f t="shared" si="72"/>
        <v>20.760952808301013</v>
      </c>
      <c r="AC201" s="17"/>
      <c r="AD201" s="69">
        <f t="shared" si="73"/>
        <v>12.349679989642926</v>
      </c>
      <c r="AE201" s="98"/>
      <c r="AF201" s="69">
        <f t="shared" si="81"/>
        <v>58.229686514172109</v>
      </c>
      <c r="AH201" s="69">
        <f t="shared" si="82"/>
        <v>16.869235451375481</v>
      </c>
      <c r="AJ201" s="103">
        <f t="shared" si="74"/>
        <v>48.736344662042491</v>
      </c>
      <c r="AK201" s="103">
        <f t="shared" si="83"/>
        <v>311.26365533795752</v>
      </c>
      <c r="AM201" s="108">
        <f t="shared" si="84"/>
        <v>28.316393340023183</v>
      </c>
      <c r="AN201" s="103">
        <f t="shared" si="85"/>
        <v>28.316393340023183</v>
      </c>
      <c r="AP201" s="73">
        <f t="shared" si="86"/>
        <v>28.316393340023183</v>
      </c>
    </row>
    <row r="202" spans="2:42" x14ac:dyDescent="0.25">
      <c r="B202" s="52">
        <f t="shared" si="75"/>
        <v>44719</v>
      </c>
      <c r="C202" s="64">
        <f t="shared" si="76"/>
        <v>0</v>
      </c>
      <c r="D202" s="17">
        <v>157.5</v>
      </c>
      <c r="E202" s="65">
        <f t="shared" si="58"/>
        <v>22.699707461824623</v>
      </c>
      <c r="F202" s="17"/>
      <c r="G202" s="56">
        <f t="shared" si="59"/>
        <v>16.897360176510276</v>
      </c>
      <c r="H202" s="56">
        <f t="shared" si="77"/>
        <v>16.897360176510276</v>
      </c>
      <c r="I202" s="56">
        <f t="shared" si="78"/>
        <v>16.897360176510276</v>
      </c>
      <c r="J202" s="65">
        <f t="shared" si="60"/>
        <v>16.897360176510276</v>
      </c>
      <c r="K202" s="58">
        <f t="shared" si="61"/>
        <v>2.1828921548099491E-2</v>
      </c>
      <c r="L202" s="17"/>
      <c r="M202" s="58">
        <f t="shared" si="62"/>
        <v>58.333040795157956</v>
      </c>
      <c r="N202" s="66">
        <f t="shared" si="63"/>
        <v>44719</v>
      </c>
      <c r="O202" s="58">
        <f t="shared" si="79"/>
        <v>3.5294909901967628</v>
      </c>
      <c r="P202" s="58">
        <f t="shared" si="64"/>
        <v>11.978171078451901</v>
      </c>
      <c r="Q202" s="58">
        <f t="shared" si="80"/>
        <v>20.426851166707038</v>
      </c>
      <c r="R202" s="52"/>
      <c r="S202" s="67">
        <f t="shared" si="65"/>
        <v>0.16169175422116142</v>
      </c>
      <c r="T202" s="67">
        <f t="shared" si="66"/>
        <v>0.51372009123179219</v>
      </c>
      <c r="U202" s="67">
        <f t="shared" si="67"/>
        <v>0.86574842824242293</v>
      </c>
      <c r="V202" s="67"/>
      <c r="W202" s="71">
        <f t="shared" si="68"/>
        <v>0.51456999956845528</v>
      </c>
      <c r="X202" s="17"/>
      <c r="Y202" s="68">
        <f t="shared" si="69"/>
        <v>44719</v>
      </c>
      <c r="Z202" s="69">
        <f t="shared" si="70"/>
        <v>3.8806021013078738</v>
      </c>
      <c r="AA202" s="69">
        <f t="shared" si="71"/>
        <v>12.329282189563013</v>
      </c>
      <c r="AB202" s="69">
        <f t="shared" si="72"/>
        <v>20.777962277818151</v>
      </c>
      <c r="AC202" s="17"/>
      <c r="AD202" s="69">
        <f t="shared" si="73"/>
        <v>12.349679989642926</v>
      </c>
      <c r="AE202" s="98"/>
      <c r="AF202" s="69">
        <f t="shared" si="81"/>
        <v>58.333040795157956</v>
      </c>
      <c r="AH202" s="69">
        <f t="shared" si="82"/>
        <v>16.897360176510276</v>
      </c>
      <c r="AJ202" s="103">
        <f t="shared" si="74"/>
        <v>48.518170921301483</v>
      </c>
      <c r="AK202" s="103">
        <f t="shared" si="83"/>
        <v>311.48182907869852</v>
      </c>
      <c r="AM202" s="108">
        <f t="shared" si="84"/>
        <v>28.236224118284834</v>
      </c>
      <c r="AN202" s="103">
        <f t="shared" si="85"/>
        <v>28.236224118284834</v>
      </c>
      <c r="AP202" s="73">
        <f t="shared" si="86"/>
        <v>28.236224118284834</v>
      </c>
    </row>
    <row r="203" spans="2:42" x14ac:dyDescent="0.25">
      <c r="B203" s="52">
        <f t="shared" si="75"/>
        <v>44720</v>
      </c>
      <c r="C203" s="64">
        <f t="shared" si="76"/>
        <v>0</v>
      </c>
      <c r="D203" s="17">
        <v>158.5</v>
      </c>
      <c r="E203" s="65">
        <f t="shared" si="58"/>
        <v>22.796432432943096</v>
      </c>
      <c r="F203" s="17"/>
      <c r="G203" s="56">
        <f t="shared" si="59"/>
        <v>16.923789721802692</v>
      </c>
      <c r="H203" s="56">
        <f t="shared" si="77"/>
        <v>16.923789721802692</v>
      </c>
      <c r="I203" s="56">
        <f t="shared" si="78"/>
        <v>16.923789721802692</v>
      </c>
      <c r="J203" s="65">
        <f t="shared" si="60"/>
        <v>16.923789721802692</v>
      </c>
      <c r="K203" s="58">
        <f t="shared" si="61"/>
        <v>1.8806651468505402E-2</v>
      </c>
      <c r="L203" s="17"/>
      <c r="M203" s="58">
        <f t="shared" si="62"/>
        <v>58.429765766276432</v>
      </c>
      <c r="N203" s="66">
        <f t="shared" si="63"/>
        <v>44720</v>
      </c>
      <c r="O203" s="58">
        <f t="shared" si="79"/>
        <v>3.5192984876301487</v>
      </c>
      <c r="P203" s="58">
        <f t="shared" si="64"/>
        <v>11.981193348531495</v>
      </c>
      <c r="Q203" s="58">
        <f t="shared" si="80"/>
        <v>20.44308820943284</v>
      </c>
      <c r="R203" s="52"/>
      <c r="S203" s="67">
        <f t="shared" si="65"/>
        <v>0.16126706661421916</v>
      </c>
      <c r="T203" s="67">
        <f t="shared" si="66"/>
        <v>0.51384601915177519</v>
      </c>
      <c r="U203" s="67">
        <f t="shared" si="67"/>
        <v>0.8664249716893313</v>
      </c>
      <c r="V203" s="67"/>
      <c r="W203" s="71">
        <f t="shared" si="68"/>
        <v>0.51456999956845528</v>
      </c>
      <c r="X203" s="17"/>
      <c r="Y203" s="68">
        <f t="shared" si="69"/>
        <v>44720</v>
      </c>
      <c r="Z203" s="69">
        <f t="shared" si="70"/>
        <v>3.8704095987412597</v>
      </c>
      <c r="AA203" s="69">
        <f t="shared" si="71"/>
        <v>12.332304459642604</v>
      </c>
      <c r="AB203" s="69">
        <f t="shared" si="72"/>
        <v>20.794199320543953</v>
      </c>
      <c r="AC203" s="17"/>
      <c r="AD203" s="69">
        <f t="shared" si="73"/>
        <v>12.349679989642926</v>
      </c>
      <c r="AE203" s="98"/>
      <c r="AF203" s="69">
        <f t="shared" si="81"/>
        <v>58.429765766276432</v>
      </c>
      <c r="AH203" s="69">
        <f t="shared" si="82"/>
        <v>16.923789721802692</v>
      </c>
      <c r="AJ203" s="103">
        <f t="shared" si="74"/>
        <v>48.313473551799206</v>
      </c>
      <c r="AK203" s="103">
        <f t="shared" si="83"/>
        <v>311.68652644820077</v>
      </c>
      <c r="AM203" s="108">
        <f t="shared" si="84"/>
        <v>28.160581840054665</v>
      </c>
      <c r="AN203" s="103">
        <f t="shared" si="85"/>
        <v>28.160581840054665</v>
      </c>
      <c r="AP203" s="73">
        <f t="shared" si="86"/>
        <v>28.160581840054665</v>
      </c>
    </row>
    <row r="204" spans="2:42" x14ac:dyDescent="0.25">
      <c r="B204" s="52">
        <f t="shared" si="75"/>
        <v>44721</v>
      </c>
      <c r="C204" s="64">
        <f t="shared" si="76"/>
        <v>0</v>
      </c>
      <c r="D204" s="17">
        <v>159.5</v>
      </c>
      <c r="E204" s="65">
        <f t="shared" si="58"/>
        <v>22.886493463143434</v>
      </c>
      <c r="F204" s="17"/>
      <c r="G204" s="56">
        <f t="shared" si="59"/>
        <v>16.948494174397531</v>
      </c>
      <c r="H204" s="56">
        <f t="shared" si="77"/>
        <v>16.948494174397531</v>
      </c>
      <c r="I204" s="56">
        <f t="shared" si="78"/>
        <v>16.948494174397531</v>
      </c>
      <c r="J204" s="65">
        <f t="shared" si="60"/>
        <v>16.948494174397531</v>
      </c>
      <c r="K204" s="58">
        <f t="shared" si="61"/>
        <v>1.571432553777203E-2</v>
      </c>
      <c r="L204" s="17"/>
      <c r="M204" s="58">
        <f t="shared" si="62"/>
        <v>58.519826796476764</v>
      </c>
      <c r="N204" s="66">
        <f t="shared" si="63"/>
        <v>44721</v>
      </c>
      <c r="O204" s="58">
        <f t="shared" si="79"/>
        <v>3.5100385872634625</v>
      </c>
      <c r="P204" s="58">
        <f t="shared" si="64"/>
        <v>11.984285674462228</v>
      </c>
      <c r="Q204" s="58">
        <f t="shared" si="80"/>
        <v>20.458532761660994</v>
      </c>
      <c r="R204" s="52"/>
      <c r="S204" s="67">
        <f t="shared" si="65"/>
        <v>0.16088123743227389</v>
      </c>
      <c r="T204" s="67">
        <f t="shared" si="66"/>
        <v>0.51397486606555576</v>
      </c>
      <c r="U204" s="67">
        <f t="shared" si="67"/>
        <v>0.86706849469883773</v>
      </c>
      <c r="V204" s="67"/>
      <c r="W204" s="71">
        <f t="shared" si="68"/>
        <v>0.51456999956845528</v>
      </c>
      <c r="X204" s="17"/>
      <c r="Y204" s="68">
        <f t="shared" si="69"/>
        <v>44721</v>
      </c>
      <c r="Z204" s="69">
        <f t="shared" si="70"/>
        <v>3.8611496983745734</v>
      </c>
      <c r="AA204" s="69">
        <f t="shared" si="71"/>
        <v>12.335396785573337</v>
      </c>
      <c r="AB204" s="69">
        <f t="shared" si="72"/>
        <v>20.809643872772106</v>
      </c>
      <c r="AC204" s="17"/>
      <c r="AD204" s="69">
        <f t="shared" si="73"/>
        <v>12.349679989642926</v>
      </c>
      <c r="AE204" s="98"/>
      <c r="AF204" s="69">
        <f t="shared" si="81"/>
        <v>58.519826796476764</v>
      </c>
      <c r="AH204" s="69">
        <f t="shared" si="82"/>
        <v>16.948494174397531</v>
      </c>
      <c r="AJ204" s="103">
        <f t="shared" si="74"/>
        <v>48.122422877227478</v>
      </c>
      <c r="AK204" s="103">
        <f t="shared" si="83"/>
        <v>311.87757712277255</v>
      </c>
      <c r="AM204" s="108">
        <f t="shared" si="84"/>
        <v>28.089610943743612</v>
      </c>
      <c r="AN204" s="103">
        <f t="shared" si="85"/>
        <v>28.089610943743612</v>
      </c>
      <c r="AP204" s="73">
        <f t="shared" si="86"/>
        <v>28.089610943743612</v>
      </c>
    </row>
    <row r="205" spans="2:42" x14ac:dyDescent="0.25">
      <c r="B205" s="52">
        <f t="shared" si="75"/>
        <v>44722</v>
      </c>
      <c r="C205" s="64">
        <f t="shared" si="76"/>
        <v>0</v>
      </c>
      <c r="D205" s="17">
        <v>160.5</v>
      </c>
      <c r="E205" s="65">
        <f t="shared" si="58"/>
        <v>22.969858366454226</v>
      </c>
      <c r="F205" s="17"/>
      <c r="G205" s="56">
        <f t="shared" si="59"/>
        <v>16.971445155582895</v>
      </c>
      <c r="H205" s="56">
        <f t="shared" si="77"/>
        <v>16.971445155582895</v>
      </c>
      <c r="I205" s="56">
        <f t="shared" si="78"/>
        <v>16.971445155582895</v>
      </c>
      <c r="J205" s="65">
        <f t="shared" si="60"/>
        <v>16.971445155582895</v>
      </c>
      <c r="K205" s="58">
        <f t="shared" si="61"/>
        <v>1.2557146139900714E-2</v>
      </c>
      <c r="L205" s="17"/>
      <c r="M205" s="58">
        <f t="shared" si="62"/>
        <v>58.603191699787558</v>
      </c>
      <c r="N205" s="66">
        <f t="shared" si="63"/>
        <v>44722</v>
      </c>
      <c r="O205" s="58">
        <f t="shared" si="79"/>
        <v>3.5017202760686512</v>
      </c>
      <c r="P205" s="58">
        <f t="shared" si="64"/>
        <v>11.987442853860099</v>
      </c>
      <c r="Q205" s="58">
        <f t="shared" si="80"/>
        <v>20.473165431651545</v>
      </c>
      <c r="R205" s="52"/>
      <c r="S205" s="67">
        <f t="shared" si="65"/>
        <v>0.16053464113249011</v>
      </c>
      <c r="T205" s="67">
        <f t="shared" si="66"/>
        <v>0.51410641520713374</v>
      </c>
      <c r="U205" s="67">
        <f t="shared" si="67"/>
        <v>0.86767818928177731</v>
      </c>
      <c r="V205" s="67"/>
      <c r="W205" s="71">
        <f t="shared" si="68"/>
        <v>0.51456999956845528</v>
      </c>
      <c r="X205" s="17"/>
      <c r="Y205" s="68">
        <f t="shared" si="69"/>
        <v>44722</v>
      </c>
      <c r="Z205" s="69">
        <f t="shared" si="70"/>
        <v>3.8528313871797626</v>
      </c>
      <c r="AA205" s="69">
        <f t="shared" si="71"/>
        <v>12.33855396497121</v>
      </c>
      <c r="AB205" s="69">
        <f t="shared" si="72"/>
        <v>20.824276542762654</v>
      </c>
      <c r="AC205" s="17"/>
      <c r="AD205" s="69">
        <f t="shared" si="73"/>
        <v>12.349679989642926</v>
      </c>
      <c r="AE205" s="98"/>
      <c r="AF205" s="69">
        <f t="shared" si="81"/>
        <v>58.603191699787558</v>
      </c>
      <c r="AH205" s="69">
        <f t="shared" si="82"/>
        <v>16.971445155582892</v>
      </c>
      <c r="AJ205" s="103">
        <f t="shared" si="74"/>
        <v>47.945180034046658</v>
      </c>
      <c r="AK205" s="103">
        <f t="shared" si="83"/>
        <v>312.05481996595336</v>
      </c>
      <c r="AM205" s="108">
        <f t="shared" si="84"/>
        <v>28.023448378139051</v>
      </c>
      <c r="AN205" s="103">
        <f t="shared" si="85"/>
        <v>28.023448378139051</v>
      </c>
      <c r="AP205" s="73">
        <f t="shared" si="86"/>
        <v>28.023448378139051</v>
      </c>
    </row>
    <row r="206" spans="2:42" x14ac:dyDescent="0.25">
      <c r="B206" s="52">
        <f t="shared" si="75"/>
        <v>44723</v>
      </c>
      <c r="C206" s="64">
        <f t="shared" si="76"/>
        <v>0</v>
      </c>
      <c r="D206" s="17">
        <v>161.5</v>
      </c>
      <c r="E206" s="65">
        <f t="shared" si="58"/>
        <v>23.046497440919094</v>
      </c>
      <c r="F206" s="17"/>
      <c r="G206" s="56">
        <f t="shared" si="59"/>
        <v>16.992615943501143</v>
      </c>
      <c r="H206" s="56">
        <f t="shared" si="77"/>
        <v>16.992615943501143</v>
      </c>
      <c r="I206" s="56">
        <f t="shared" si="78"/>
        <v>16.992615943501143</v>
      </c>
      <c r="J206" s="65">
        <f t="shared" si="60"/>
        <v>16.992615943501143</v>
      </c>
      <c r="K206" s="58">
        <f t="shared" si="61"/>
        <v>9.3404043165225756E-3</v>
      </c>
      <c r="L206" s="17"/>
      <c r="M206" s="58">
        <f t="shared" si="62"/>
        <v>58.679830774252423</v>
      </c>
      <c r="N206" s="66">
        <f t="shared" si="63"/>
        <v>44723</v>
      </c>
      <c r="O206" s="58">
        <f t="shared" si="79"/>
        <v>3.4943516239329053</v>
      </c>
      <c r="P206" s="58">
        <f t="shared" si="64"/>
        <v>11.990659595683477</v>
      </c>
      <c r="Q206" s="58">
        <f t="shared" si="80"/>
        <v>20.48696756743405</v>
      </c>
      <c r="R206" s="52"/>
      <c r="S206" s="67">
        <f t="shared" si="65"/>
        <v>0.16022761396016735</v>
      </c>
      <c r="T206" s="67">
        <f t="shared" si="66"/>
        <v>0.51424044611644115</v>
      </c>
      <c r="U206" s="67">
        <f t="shared" si="67"/>
        <v>0.86825327827271503</v>
      </c>
      <c r="V206" s="67"/>
      <c r="W206" s="71">
        <f t="shared" si="68"/>
        <v>0.51456999956845528</v>
      </c>
      <c r="X206" s="17"/>
      <c r="Y206" s="68">
        <f t="shared" si="69"/>
        <v>44723</v>
      </c>
      <c r="Z206" s="69">
        <f t="shared" si="70"/>
        <v>3.8454627350440163</v>
      </c>
      <c r="AA206" s="69">
        <f t="shared" si="71"/>
        <v>12.341770706794588</v>
      </c>
      <c r="AB206" s="69">
        <f t="shared" si="72"/>
        <v>20.838078678545159</v>
      </c>
      <c r="AC206" s="17"/>
      <c r="AD206" s="69">
        <f t="shared" si="73"/>
        <v>12.349679989642926</v>
      </c>
      <c r="AE206" s="98"/>
      <c r="AF206" s="69">
        <f t="shared" si="81"/>
        <v>58.679830774252423</v>
      </c>
      <c r="AH206" s="69">
        <f t="shared" si="82"/>
        <v>16.992615943501143</v>
      </c>
      <c r="AJ206" s="103">
        <f t="shared" si="74"/>
        <v>47.781896340296917</v>
      </c>
      <c r="AK206" s="103">
        <f t="shared" si="83"/>
        <v>312.2181036597031</v>
      </c>
      <c r="AM206" s="108">
        <f t="shared" si="84"/>
        <v>27.962223042004219</v>
      </c>
      <c r="AN206" s="103">
        <f t="shared" si="85"/>
        <v>27.962223042004219</v>
      </c>
      <c r="AP206" s="73">
        <f t="shared" si="86"/>
        <v>27.962223042004219</v>
      </c>
    </row>
    <row r="207" spans="2:42" x14ac:dyDescent="0.25">
      <c r="B207" s="52">
        <f t="shared" si="75"/>
        <v>44724</v>
      </c>
      <c r="C207" s="64">
        <f t="shared" si="76"/>
        <v>0</v>
      </c>
      <c r="D207" s="17">
        <v>162.5</v>
      </c>
      <c r="E207" s="65">
        <f t="shared" si="58"/>
        <v>23.116383504807164</v>
      </c>
      <c r="F207" s="17"/>
      <c r="G207" s="56">
        <f t="shared" si="59"/>
        <v>17.011981591657552</v>
      </c>
      <c r="H207" s="56">
        <f t="shared" si="77"/>
        <v>17.011981591657552</v>
      </c>
      <c r="I207" s="56">
        <f t="shared" si="78"/>
        <v>17.011981591657552</v>
      </c>
      <c r="J207" s="65">
        <f t="shared" si="60"/>
        <v>17.011981591657552</v>
      </c>
      <c r="K207" s="58">
        <f t="shared" si="61"/>
        <v>6.0694732137728524E-3</v>
      </c>
      <c r="L207" s="17"/>
      <c r="M207" s="58">
        <f t="shared" si="62"/>
        <v>58.7497168381405</v>
      </c>
      <c r="N207" s="66">
        <f t="shared" si="63"/>
        <v>44724</v>
      </c>
      <c r="O207" s="58">
        <f t="shared" si="79"/>
        <v>3.4879397309574518</v>
      </c>
      <c r="P207" s="58">
        <f t="shared" si="64"/>
        <v>11.993930526786228</v>
      </c>
      <c r="Q207" s="58">
        <f t="shared" si="80"/>
        <v>20.499921322615002</v>
      </c>
      <c r="R207" s="52"/>
      <c r="S207" s="67">
        <f t="shared" si="65"/>
        <v>0.15996045175285678</v>
      </c>
      <c r="T207" s="67">
        <f t="shared" si="66"/>
        <v>0.51437673491238911</v>
      </c>
      <c r="U207" s="67">
        <f t="shared" si="67"/>
        <v>0.86879301807192144</v>
      </c>
      <c r="V207" s="67"/>
      <c r="W207" s="71">
        <f t="shared" si="68"/>
        <v>0.51456999956845528</v>
      </c>
      <c r="X207" s="17"/>
      <c r="Y207" s="68">
        <f t="shared" si="69"/>
        <v>44724</v>
      </c>
      <c r="Z207" s="69">
        <f t="shared" si="70"/>
        <v>3.8390508420685627</v>
      </c>
      <c r="AA207" s="69">
        <f t="shared" si="71"/>
        <v>12.345041637897339</v>
      </c>
      <c r="AB207" s="69">
        <f t="shared" si="72"/>
        <v>20.851032433726115</v>
      </c>
      <c r="AC207" s="17"/>
      <c r="AD207" s="69">
        <f t="shared" si="73"/>
        <v>12.349679989642926</v>
      </c>
      <c r="AE207" s="98"/>
      <c r="AF207" s="69">
        <f t="shared" si="81"/>
        <v>58.7497168381405</v>
      </c>
      <c r="AH207" s="69">
        <f t="shared" si="82"/>
        <v>17.011981591657552</v>
      </c>
      <c r="AJ207" s="103">
        <f t="shared" si="74"/>
        <v>47.63271268642108</v>
      </c>
      <c r="AK207" s="103">
        <f t="shared" si="83"/>
        <v>312.36728731357891</v>
      </c>
      <c r="AM207" s="108">
        <f t="shared" si="84"/>
        <v>27.906055244025225</v>
      </c>
      <c r="AN207" s="103">
        <f t="shared" si="85"/>
        <v>27.906055244025225</v>
      </c>
      <c r="AP207" s="73">
        <f t="shared" si="86"/>
        <v>27.906055244025225</v>
      </c>
    </row>
    <row r="208" spans="2:42" x14ac:dyDescent="0.25">
      <c r="B208" s="52">
        <f t="shared" si="75"/>
        <v>44725</v>
      </c>
      <c r="C208" s="64">
        <f t="shared" si="76"/>
        <v>0</v>
      </c>
      <c r="D208" s="17">
        <v>163.5</v>
      </c>
      <c r="E208" s="65">
        <f t="shared" si="58"/>
        <v>23.179491929959198</v>
      </c>
      <c r="F208" s="17"/>
      <c r="G208" s="56">
        <f t="shared" si="59"/>
        <v>17.029519042162299</v>
      </c>
      <c r="H208" s="56">
        <f t="shared" si="77"/>
        <v>17.029519042162299</v>
      </c>
      <c r="I208" s="56">
        <f t="shared" si="78"/>
        <v>17.029519042162299</v>
      </c>
      <c r="J208" s="65">
        <f t="shared" si="60"/>
        <v>17.029519042162299</v>
      </c>
      <c r="K208" s="58">
        <f t="shared" si="61"/>
        <v>2.7498014313090055E-3</v>
      </c>
      <c r="L208" s="17"/>
      <c r="M208" s="58">
        <f t="shared" si="62"/>
        <v>58.812825263292531</v>
      </c>
      <c r="N208" s="66">
        <f t="shared" si="63"/>
        <v>44725</v>
      </c>
      <c r="O208" s="58">
        <f t="shared" si="79"/>
        <v>3.4824906774875419</v>
      </c>
      <c r="P208" s="58">
        <f t="shared" si="64"/>
        <v>11.997250198568691</v>
      </c>
      <c r="Q208" s="58">
        <f t="shared" si="80"/>
        <v>20.512009719649839</v>
      </c>
      <c r="R208" s="52"/>
      <c r="S208" s="67">
        <f t="shared" si="65"/>
        <v>0.15973340785827722</v>
      </c>
      <c r="T208" s="67">
        <f t="shared" si="66"/>
        <v>0.5145150545699918</v>
      </c>
      <c r="U208" s="67">
        <f t="shared" si="67"/>
        <v>0.86929670128170633</v>
      </c>
      <c r="V208" s="67"/>
      <c r="W208" s="71">
        <f t="shared" si="68"/>
        <v>0.51456999956845528</v>
      </c>
      <c r="X208" s="17"/>
      <c r="Y208" s="68">
        <f t="shared" si="69"/>
        <v>44725</v>
      </c>
      <c r="Z208" s="69">
        <f t="shared" si="70"/>
        <v>3.8336017885986533</v>
      </c>
      <c r="AA208" s="69">
        <f t="shared" si="71"/>
        <v>12.348361309679802</v>
      </c>
      <c r="AB208" s="69">
        <f t="shared" si="72"/>
        <v>20.863120830760952</v>
      </c>
      <c r="AC208" s="17"/>
      <c r="AD208" s="69">
        <f t="shared" si="73"/>
        <v>12.349679989642926</v>
      </c>
      <c r="AE208" s="98"/>
      <c r="AF208" s="69">
        <f t="shared" si="81"/>
        <v>58.812825263292531</v>
      </c>
      <c r="AH208" s="69">
        <f t="shared" si="82"/>
        <v>17.029519042162299</v>
      </c>
      <c r="AJ208" s="103">
        <f t="shared" si="74"/>
        <v>47.497758953544057</v>
      </c>
      <c r="AK208" s="103">
        <f t="shared" si="83"/>
        <v>312.50224104645594</v>
      </c>
      <c r="AM208" s="108">
        <f t="shared" si="84"/>
        <v>27.855056187780775</v>
      </c>
      <c r="AN208" s="103">
        <f t="shared" si="85"/>
        <v>27.855056187780775</v>
      </c>
      <c r="AP208" s="73">
        <f t="shared" si="86"/>
        <v>27.855056187780775</v>
      </c>
    </row>
    <row r="209" spans="2:42" x14ac:dyDescent="0.25">
      <c r="B209" s="52">
        <f t="shared" si="75"/>
        <v>44726</v>
      </c>
      <c r="C209" s="64">
        <f t="shared" si="76"/>
        <v>0</v>
      </c>
      <c r="D209" s="17">
        <v>164.5</v>
      </c>
      <c r="E209" s="65">
        <f t="shared" si="58"/>
        <v>23.235800672139298</v>
      </c>
      <c r="F209" s="17"/>
      <c r="G209" s="56">
        <f t="shared" si="59"/>
        <v>17.04520723265016</v>
      </c>
      <c r="H209" s="56">
        <f t="shared" si="77"/>
        <v>17.04520723265016</v>
      </c>
      <c r="I209" s="56">
        <f t="shared" si="78"/>
        <v>17.04520723265016</v>
      </c>
      <c r="J209" s="65">
        <f t="shared" si="60"/>
        <v>17.04520723265016</v>
      </c>
      <c r="K209" s="58">
        <f t="shared" si="61"/>
        <v>-6.1309371879966768E-4</v>
      </c>
      <c r="L209" s="17"/>
      <c r="M209" s="58">
        <f t="shared" si="62"/>
        <v>58.869134005472631</v>
      </c>
      <c r="N209" s="66">
        <f t="shared" si="63"/>
        <v>44726</v>
      </c>
      <c r="O209" s="58">
        <f t="shared" si="79"/>
        <v>3.4780094773937194</v>
      </c>
      <c r="P209" s="58">
        <f t="shared" si="64"/>
        <v>12.000613093718799</v>
      </c>
      <c r="Q209" s="58">
        <f t="shared" si="80"/>
        <v>20.523216710043879</v>
      </c>
      <c r="R209" s="52"/>
      <c r="S209" s="67">
        <f t="shared" si="65"/>
        <v>0.15954669118770126</v>
      </c>
      <c r="T209" s="67">
        <f t="shared" si="66"/>
        <v>0.51465517520124626</v>
      </c>
      <c r="U209" s="67">
        <f t="shared" si="67"/>
        <v>0.86976365921479126</v>
      </c>
      <c r="V209" s="67"/>
      <c r="W209" s="71">
        <f t="shared" si="68"/>
        <v>0.51456999956845528</v>
      </c>
      <c r="X209" s="17"/>
      <c r="Y209" s="68">
        <f t="shared" si="69"/>
        <v>44726</v>
      </c>
      <c r="Z209" s="69">
        <f t="shared" si="70"/>
        <v>3.8291205885048303</v>
      </c>
      <c r="AA209" s="69">
        <f t="shared" si="71"/>
        <v>12.35172420482991</v>
      </c>
      <c r="AB209" s="69">
        <f t="shared" si="72"/>
        <v>20.874327821154992</v>
      </c>
      <c r="AC209" s="17"/>
      <c r="AD209" s="69">
        <f t="shared" si="73"/>
        <v>12.349679989642926</v>
      </c>
      <c r="AE209" s="98"/>
      <c r="AF209" s="69">
        <f t="shared" si="81"/>
        <v>58.869134005472631</v>
      </c>
      <c r="AH209" s="69">
        <f t="shared" si="82"/>
        <v>17.045207232650164</v>
      </c>
      <c r="AJ209" s="103">
        <f t="shared" si="74"/>
        <v>47.377153464605691</v>
      </c>
      <c r="AK209" s="103">
        <f t="shared" si="83"/>
        <v>312.62284653539433</v>
      </c>
      <c r="AM209" s="108">
        <f t="shared" si="84"/>
        <v>27.809327486352682</v>
      </c>
      <c r="AN209" s="103">
        <f t="shared" si="85"/>
        <v>27.809327486352682</v>
      </c>
      <c r="AP209" s="73">
        <f t="shared" si="86"/>
        <v>27.809327486352682</v>
      </c>
    </row>
    <row r="210" spans="2:42" x14ac:dyDescent="0.25">
      <c r="B210" s="52">
        <f t="shared" si="75"/>
        <v>44727</v>
      </c>
      <c r="C210" s="64">
        <f t="shared" si="76"/>
        <v>0</v>
      </c>
      <c r="D210" s="17">
        <v>165.5</v>
      </c>
      <c r="E210" s="65">
        <f t="shared" si="58"/>
        <v>23.285290298272347</v>
      </c>
      <c r="F210" s="17"/>
      <c r="G210" s="56">
        <f t="shared" si="59"/>
        <v>17.059027195847513</v>
      </c>
      <c r="H210" s="56">
        <f t="shared" si="77"/>
        <v>17.059027195847513</v>
      </c>
      <c r="I210" s="56">
        <f t="shared" si="78"/>
        <v>17.059027195847513</v>
      </c>
      <c r="J210" s="65">
        <f t="shared" si="60"/>
        <v>17.059027195847513</v>
      </c>
      <c r="K210" s="58">
        <f t="shared" si="61"/>
        <v>-4.0136330354769087E-3</v>
      </c>
      <c r="L210" s="17"/>
      <c r="M210" s="58">
        <f t="shared" si="62"/>
        <v>58.918623631605683</v>
      </c>
      <c r="N210" s="66">
        <f t="shared" si="63"/>
        <v>44727</v>
      </c>
      <c r="O210" s="58">
        <f t="shared" si="79"/>
        <v>3.4745000351117206</v>
      </c>
      <c r="P210" s="58">
        <f t="shared" si="64"/>
        <v>12.004013633035477</v>
      </c>
      <c r="Q210" s="58">
        <f t="shared" si="80"/>
        <v>20.533527230959233</v>
      </c>
      <c r="R210" s="52"/>
      <c r="S210" s="67">
        <f t="shared" si="65"/>
        <v>0.15940046442595132</v>
      </c>
      <c r="T210" s="67">
        <f t="shared" si="66"/>
        <v>0.51479686433944116</v>
      </c>
      <c r="U210" s="67">
        <f t="shared" si="67"/>
        <v>0.87019326425293109</v>
      </c>
      <c r="V210" s="67"/>
      <c r="W210" s="71">
        <f t="shared" si="68"/>
        <v>0.51456999956845528</v>
      </c>
      <c r="X210" s="17"/>
      <c r="Y210" s="68">
        <f t="shared" si="69"/>
        <v>44727</v>
      </c>
      <c r="Z210" s="69">
        <f t="shared" si="70"/>
        <v>3.8256111462228315</v>
      </c>
      <c r="AA210" s="69">
        <f t="shared" si="71"/>
        <v>12.355124744146588</v>
      </c>
      <c r="AB210" s="69">
        <f t="shared" si="72"/>
        <v>20.884638342070346</v>
      </c>
      <c r="AC210" s="17"/>
      <c r="AD210" s="69">
        <f t="shared" si="73"/>
        <v>12.349679989642926</v>
      </c>
      <c r="AE210" s="98"/>
      <c r="AF210" s="69">
        <f t="shared" si="81"/>
        <v>58.918623631605683</v>
      </c>
      <c r="AH210" s="69">
        <f t="shared" si="82"/>
        <v>17.059027195847513</v>
      </c>
      <c r="AJ210" s="103">
        <f t="shared" si="74"/>
        <v>47.271002473612491</v>
      </c>
      <c r="AK210" s="103">
        <f t="shared" si="83"/>
        <v>312.7289975263875</v>
      </c>
      <c r="AM210" s="108">
        <f t="shared" si="84"/>
        <v>27.768960711068718</v>
      </c>
      <c r="AN210" s="103">
        <f t="shared" si="85"/>
        <v>27.768960711068718</v>
      </c>
      <c r="AP210" s="73">
        <f t="shared" si="86"/>
        <v>27.768960711068718</v>
      </c>
    </row>
    <row r="211" spans="2:42" x14ac:dyDescent="0.25">
      <c r="B211" s="52">
        <f t="shared" si="75"/>
        <v>44728</v>
      </c>
      <c r="C211" s="64">
        <f t="shared" si="76"/>
        <v>0</v>
      </c>
      <c r="D211" s="17">
        <v>166.5</v>
      </c>
      <c r="E211" s="65">
        <f t="shared" si="58"/>
        <v>23.327944010458165</v>
      </c>
      <c r="F211" s="17"/>
      <c r="G211" s="56">
        <f t="shared" si="59"/>
        <v>17.070962150798245</v>
      </c>
      <c r="H211" s="56">
        <f t="shared" si="77"/>
        <v>17.070962150798245</v>
      </c>
      <c r="I211" s="56">
        <f t="shared" si="78"/>
        <v>17.070962150798245</v>
      </c>
      <c r="J211" s="65">
        <f t="shared" si="60"/>
        <v>17.070962150798245</v>
      </c>
      <c r="K211" s="58">
        <f t="shared" si="61"/>
        <v>-7.4461823264157095E-3</v>
      </c>
      <c r="L211" s="17"/>
      <c r="M211" s="58">
        <f t="shared" si="62"/>
        <v>58.961277343791494</v>
      </c>
      <c r="N211" s="66">
        <f t="shared" si="63"/>
        <v>44728</v>
      </c>
      <c r="O211" s="58">
        <f t="shared" si="79"/>
        <v>3.4719651069272928</v>
      </c>
      <c r="P211" s="58">
        <f t="shared" si="64"/>
        <v>12.007446182326415</v>
      </c>
      <c r="Q211" s="58">
        <f t="shared" si="80"/>
        <v>20.542927257725538</v>
      </c>
      <c r="R211" s="52"/>
      <c r="S211" s="67">
        <f t="shared" si="65"/>
        <v>0.15929484241826683</v>
      </c>
      <c r="T211" s="67">
        <f t="shared" si="66"/>
        <v>0.51493988722656359</v>
      </c>
      <c r="U211" s="67">
        <f t="shared" si="67"/>
        <v>0.87058493203486043</v>
      </c>
      <c r="V211" s="67"/>
      <c r="W211" s="71">
        <f t="shared" si="68"/>
        <v>0.51456999956845528</v>
      </c>
      <c r="X211" s="17"/>
      <c r="Y211" s="68">
        <f t="shared" si="69"/>
        <v>44728</v>
      </c>
      <c r="Z211" s="69">
        <f t="shared" si="70"/>
        <v>3.8230762180384037</v>
      </c>
      <c r="AA211" s="69">
        <f t="shared" si="71"/>
        <v>12.358557293437526</v>
      </c>
      <c r="AB211" s="69">
        <f t="shared" si="72"/>
        <v>20.89403836883665</v>
      </c>
      <c r="AC211" s="17"/>
      <c r="AD211" s="69">
        <f t="shared" si="73"/>
        <v>12.349679989642926</v>
      </c>
      <c r="AE211" s="98"/>
      <c r="AF211" s="69">
        <f t="shared" si="81"/>
        <v>58.961277343791494</v>
      </c>
      <c r="AH211" s="69">
        <f t="shared" si="82"/>
        <v>17.070962150798245</v>
      </c>
      <c r="AJ211" s="103">
        <f t="shared" si="74"/>
        <v>47.179399698056962</v>
      </c>
      <c r="AK211" s="103">
        <f t="shared" si="83"/>
        <v>312.82060030194305</v>
      </c>
      <c r="AM211" s="108">
        <f t="shared" si="84"/>
        <v>27.73403697867257</v>
      </c>
      <c r="AN211" s="103">
        <f t="shared" si="85"/>
        <v>27.73403697867257</v>
      </c>
      <c r="AP211" s="73">
        <f t="shared" si="86"/>
        <v>27.73403697867257</v>
      </c>
    </row>
    <row r="212" spans="2:42" x14ac:dyDescent="0.25">
      <c r="B212" s="52">
        <f t="shared" si="75"/>
        <v>44729</v>
      </c>
      <c r="C212" s="64">
        <f t="shared" si="76"/>
        <v>0</v>
      </c>
      <c r="D212" s="17">
        <v>167.5</v>
      </c>
      <c r="E212" s="65">
        <f t="shared" si="58"/>
        <v>23.363747666665148</v>
      </c>
      <c r="F212" s="17"/>
      <c r="G212" s="56">
        <f t="shared" si="59"/>
        <v>17.08099758481881</v>
      </c>
      <c r="H212" s="56">
        <f t="shared" si="77"/>
        <v>17.08099758481881</v>
      </c>
      <c r="I212" s="56">
        <f t="shared" si="78"/>
        <v>17.08099758481881</v>
      </c>
      <c r="J212" s="65">
        <f t="shared" si="60"/>
        <v>17.08099758481881</v>
      </c>
      <c r="K212" s="58">
        <f t="shared" si="61"/>
        <v>-1.0905059372208332E-2</v>
      </c>
      <c r="L212" s="17"/>
      <c r="M212" s="58">
        <f t="shared" si="62"/>
        <v>58.997080999998481</v>
      </c>
      <c r="N212" s="66">
        <f t="shared" si="63"/>
        <v>44729</v>
      </c>
      <c r="O212" s="58">
        <f t="shared" si="79"/>
        <v>3.4704062669628026</v>
      </c>
      <c r="P212" s="58">
        <f t="shared" si="64"/>
        <v>12.010905059372208</v>
      </c>
      <c r="Q212" s="58">
        <f t="shared" si="80"/>
        <v>20.551403851781615</v>
      </c>
      <c r="R212" s="52"/>
      <c r="S212" s="67">
        <f t="shared" si="65"/>
        <v>0.15922989075307975</v>
      </c>
      <c r="T212" s="67">
        <f t="shared" si="66"/>
        <v>0.51508400710347169</v>
      </c>
      <c r="U212" s="67">
        <f t="shared" si="67"/>
        <v>0.87093812345386357</v>
      </c>
      <c r="V212" s="67"/>
      <c r="W212" s="71">
        <f t="shared" si="68"/>
        <v>0.51456999956845528</v>
      </c>
      <c r="X212" s="17"/>
      <c r="Y212" s="68">
        <f t="shared" si="69"/>
        <v>44729</v>
      </c>
      <c r="Z212" s="69">
        <f t="shared" si="70"/>
        <v>3.821517378073914</v>
      </c>
      <c r="AA212" s="69">
        <f t="shared" si="71"/>
        <v>12.36201617048332</v>
      </c>
      <c r="AB212" s="69">
        <f t="shared" si="72"/>
        <v>20.902514962892724</v>
      </c>
      <c r="AC212" s="17"/>
      <c r="AD212" s="69">
        <f t="shared" si="73"/>
        <v>12.349679989642926</v>
      </c>
      <c r="AE212" s="98"/>
      <c r="AF212" s="69">
        <f t="shared" si="81"/>
        <v>58.997080999998481</v>
      </c>
      <c r="AH212" s="69">
        <f t="shared" si="82"/>
        <v>17.08099758481881</v>
      </c>
      <c r="AJ212" s="103">
        <f t="shared" si="74"/>
        <v>47.102425899251124</v>
      </c>
      <c r="AK212" s="103">
        <f t="shared" si="83"/>
        <v>312.8975741007489</v>
      </c>
      <c r="AM212" s="108">
        <f t="shared" si="84"/>
        <v>27.70462658094927</v>
      </c>
      <c r="AN212" s="103">
        <f t="shared" si="85"/>
        <v>27.70462658094927</v>
      </c>
      <c r="AP212" s="73">
        <f t="shared" si="86"/>
        <v>27.70462658094927</v>
      </c>
    </row>
    <row r="213" spans="2:42" x14ac:dyDescent="0.25">
      <c r="B213" s="52">
        <f t="shared" si="75"/>
        <v>44730</v>
      </c>
      <c r="C213" s="64">
        <f t="shared" si="76"/>
        <v>0</v>
      </c>
      <c r="D213" s="17">
        <v>168.5</v>
      </c>
      <c r="E213" s="65">
        <f t="shared" si="58"/>
        <v>23.39268979801809</v>
      </c>
      <c r="F213" s="17"/>
      <c r="G213" s="56">
        <f t="shared" si="59"/>
        <v>17.089121325327699</v>
      </c>
      <c r="H213" s="56">
        <f t="shared" si="77"/>
        <v>17.089121325327699</v>
      </c>
      <c r="I213" s="56">
        <f t="shared" si="78"/>
        <v>17.089121325327699</v>
      </c>
      <c r="J213" s="65">
        <f t="shared" si="60"/>
        <v>17.089121325327699</v>
      </c>
      <c r="K213" s="58">
        <f t="shared" si="61"/>
        <v>-1.4384540948747037E-2</v>
      </c>
      <c r="L213" s="17"/>
      <c r="M213" s="58">
        <f t="shared" si="62"/>
        <v>59.026023131351423</v>
      </c>
      <c r="N213" s="66">
        <f t="shared" si="63"/>
        <v>44730</v>
      </c>
      <c r="O213" s="58">
        <f t="shared" si="79"/>
        <v>3.4698238782848971</v>
      </c>
      <c r="P213" s="58">
        <f t="shared" si="64"/>
        <v>12.014384540948747</v>
      </c>
      <c r="Q213" s="58">
        <f t="shared" si="80"/>
        <v>20.558945203612595</v>
      </c>
      <c r="R213" s="52"/>
      <c r="S213" s="67">
        <f t="shared" si="65"/>
        <v>0.159205624558167</v>
      </c>
      <c r="T213" s="67">
        <f t="shared" si="66"/>
        <v>0.51522898550249407</v>
      </c>
      <c r="U213" s="67">
        <f t="shared" si="67"/>
        <v>0.87125234644682115</v>
      </c>
      <c r="V213" s="67"/>
      <c r="W213" s="71">
        <f t="shared" si="68"/>
        <v>0.51456999956845528</v>
      </c>
      <c r="X213" s="17"/>
      <c r="Y213" s="68">
        <f t="shared" si="69"/>
        <v>44730</v>
      </c>
      <c r="Z213" s="69">
        <f t="shared" si="70"/>
        <v>3.8209349893960081</v>
      </c>
      <c r="AA213" s="69">
        <f t="shared" si="71"/>
        <v>12.365495652059858</v>
      </c>
      <c r="AB213" s="69">
        <f t="shared" si="72"/>
        <v>20.910056314723708</v>
      </c>
      <c r="AC213" s="17"/>
      <c r="AD213" s="69">
        <f t="shared" si="73"/>
        <v>12.349679989642926</v>
      </c>
      <c r="AE213" s="98"/>
      <c r="AF213" s="69">
        <f t="shared" si="81"/>
        <v>59.026023131351423</v>
      </c>
      <c r="AH213" s="69">
        <f t="shared" si="82"/>
        <v>17.089121325327699</v>
      </c>
      <c r="AJ213" s="103">
        <f t="shared" si="74"/>
        <v>47.04014851493644</v>
      </c>
      <c r="AK213" s="103">
        <f t="shared" si="83"/>
        <v>312.95985148506355</v>
      </c>
      <c r="AM213" s="108">
        <f t="shared" si="84"/>
        <v>27.680788660499452</v>
      </c>
      <c r="AN213" s="103">
        <f t="shared" si="85"/>
        <v>27.680788660499452</v>
      </c>
      <c r="AP213" s="73">
        <f t="shared" si="86"/>
        <v>27.680788660499452</v>
      </c>
    </row>
    <row r="214" spans="2:42" x14ac:dyDescent="0.25">
      <c r="B214" s="52">
        <f t="shared" si="75"/>
        <v>44731</v>
      </c>
      <c r="C214" s="64">
        <f t="shared" si="76"/>
        <v>0</v>
      </c>
      <c r="D214" s="17">
        <v>169.5</v>
      </c>
      <c r="E214" s="65">
        <f t="shared" si="58"/>
        <v>23.41476162260815</v>
      </c>
      <c r="F214" s="17"/>
      <c r="G214" s="56">
        <f t="shared" si="59"/>
        <v>17.095323600785157</v>
      </c>
      <c r="H214" s="56">
        <f t="shared" si="77"/>
        <v>17.095323600785157</v>
      </c>
      <c r="I214" s="56">
        <f t="shared" si="78"/>
        <v>17.095323600785157</v>
      </c>
      <c r="J214" s="65">
        <f t="shared" si="60"/>
        <v>17.095323600785157</v>
      </c>
      <c r="K214" s="58">
        <f t="shared" si="61"/>
        <v>-1.7878869899733512E-2</v>
      </c>
      <c r="L214" s="17"/>
      <c r="M214" s="58">
        <f t="shared" si="62"/>
        <v>59.04809495594148</v>
      </c>
      <c r="N214" s="66">
        <f t="shared" si="63"/>
        <v>44731</v>
      </c>
      <c r="O214" s="58">
        <f t="shared" si="79"/>
        <v>3.4702170695071555</v>
      </c>
      <c r="P214" s="58">
        <f t="shared" si="64"/>
        <v>12.017878869899734</v>
      </c>
      <c r="Q214" s="58">
        <f t="shared" si="80"/>
        <v>20.565540670292314</v>
      </c>
      <c r="R214" s="52"/>
      <c r="S214" s="67">
        <f t="shared" si="65"/>
        <v>0.1592220075257611</v>
      </c>
      <c r="T214" s="67">
        <f t="shared" si="66"/>
        <v>0.51537458254211854</v>
      </c>
      <c r="U214" s="67">
        <f t="shared" si="67"/>
        <v>0.8715271575584761</v>
      </c>
      <c r="V214" s="67"/>
      <c r="W214" s="71">
        <f t="shared" si="68"/>
        <v>0.51456999956845528</v>
      </c>
      <c r="X214" s="17"/>
      <c r="Y214" s="68">
        <f t="shared" si="69"/>
        <v>44731</v>
      </c>
      <c r="Z214" s="69">
        <f t="shared" si="70"/>
        <v>3.8213281806182664</v>
      </c>
      <c r="AA214" s="69">
        <f t="shared" si="71"/>
        <v>12.368989981010845</v>
      </c>
      <c r="AB214" s="69">
        <f t="shared" si="72"/>
        <v>20.916651781403427</v>
      </c>
      <c r="AC214" s="17"/>
      <c r="AD214" s="69">
        <f t="shared" si="73"/>
        <v>12.349679989642926</v>
      </c>
      <c r="AE214" s="98"/>
      <c r="AF214" s="69">
        <f t="shared" si="81"/>
        <v>59.04809495594148</v>
      </c>
      <c r="AH214" s="69">
        <f t="shared" si="82"/>
        <v>17.095323600785161</v>
      </c>
      <c r="AJ214" s="103">
        <f t="shared" si="74"/>
        <v>46.992621348067416</v>
      </c>
      <c r="AK214" s="103">
        <f t="shared" si="83"/>
        <v>313.00737865193258</v>
      </c>
      <c r="AM214" s="108">
        <f t="shared" si="84"/>
        <v>27.662570935956769</v>
      </c>
      <c r="AN214" s="103">
        <f t="shared" si="85"/>
        <v>27.662570935956769</v>
      </c>
      <c r="AP214" s="73">
        <f t="shared" si="86"/>
        <v>27.662570935956769</v>
      </c>
    </row>
    <row r="215" spans="2:42" x14ac:dyDescent="0.25">
      <c r="B215" s="52">
        <f t="shared" si="75"/>
        <v>44732</v>
      </c>
      <c r="C215" s="64">
        <f t="shared" si="76"/>
        <v>0</v>
      </c>
      <c r="D215" s="17">
        <v>170.5</v>
      </c>
      <c r="E215" s="65">
        <f t="shared" si="58"/>
        <v>23.429957055765932</v>
      </c>
      <c r="F215" s="17"/>
      <c r="G215" s="56">
        <f t="shared" si="59"/>
        <v>17.099597090083858</v>
      </c>
      <c r="H215" s="56">
        <f t="shared" si="77"/>
        <v>17.099597090083858</v>
      </c>
      <c r="I215" s="56">
        <f t="shared" si="78"/>
        <v>17.099597090083858</v>
      </c>
      <c r="J215" s="65">
        <f t="shared" si="60"/>
        <v>17.099597090083858</v>
      </c>
      <c r="K215" s="58">
        <f t="shared" si="61"/>
        <v>-2.1382262251085502E-2</v>
      </c>
      <c r="L215" s="17"/>
      <c r="M215" s="58">
        <f t="shared" si="62"/>
        <v>59.063290389099265</v>
      </c>
      <c r="N215" s="66">
        <f t="shared" si="63"/>
        <v>44732</v>
      </c>
      <c r="O215" s="58">
        <f t="shared" si="79"/>
        <v>3.4715837172091568</v>
      </c>
      <c r="P215" s="58">
        <f t="shared" si="64"/>
        <v>12.021382262251086</v>
      </c>
      <c r="Q215" s="58">
        <f t="shared" si="80"/>
        <v>20.571180807293015</v>
      </c>
      <c r="R215" s="52"/>
      <c r="S215" s="67">
        <f t="shared" si="65"/>
        <v>0.15927895118001117</v>
      </c>
      <c r="T215" s="67">
        <f t="shared" si="66"/>
        <v>0.51552055722342494</v>
      </c>
      <c r="U215" s="67">
        <f t="shared" si="67"/>
        <v>0.87176216326683864</v>
      </c>
      <c r="V215" s="67"/>
      <c r="W215" s="71">
        <f t="shared" si="68"/>
        <v>0.51456999956845528</v>
      </c>
      <c r="X215" s="17"/>
      <c r="Y215" s="68">
        <f t="shared" si="69"/>
        <v>44732</v>
      </c>
      <c r="Z215" s="69">
        <f t="shared" si="70"/>
        <v>3.8226948283202682</v>
      </c>
      <c r="AA215" s="69">
        <f t="shared" si="71"/>
        <v>12.372493373362198</v>
      </c>
      <c r="AB215" s="69">
        <f t="shared" si="72"/>
        <v>20.922291918404127</v>
      </c>
      <c r="AC215" s="17"/>
      <c r="AD215" s="69">
        <f t="shared" si="73"/>
        <v>12.349679989642926</v>
      </c>
      <c r="AE215" s="98"/>
      <c r="AF215" s="69">
        <f t="shared" si="81"/>
        <v>59.063290389099265</v>
      </c>
      <c r="AH215" s="69">
        <f t="shared" si="82"/>
        <v>17.099597090083858</v>
      </c>
      <c r="AJ215" s="103">
        <f t="shared" si="74"/>
        <v>46.959884315130779</v>
      </c>
      <c r="AK215" s="103">
        <f t="shared" si="83"/>
        <v>313.04011568486919</v>
      </c>
      <c r="AM215" s="108">
        <f t="shared" si="84"/>
        <v>27.650009479484584</v>
      </c>
      <c r="AN215" s="103">
        <f t="shared" si="85"/>
        <v>27.650009479484584</v>
      </c>
      <c r="AP215" s="73">
        <f t="shared" si="86"/>
        <v>27.650009479484584</v>
      </c>
    </row>
    <row r="216" spans="2:42" x14ac:dyDescent="0.25">
      <c r="B216" s="52">
        <f t="shared" si="75"/>
        <v>44733</v>
      </c>
      <c r="C216" s="64">
        <f t="shared" si="76"/>
        <v>0</v>
      </c>
      <c r="D216" s="17">
        <v>171.5</v>
      </c>
      <c r="E216" s="65">
        <f t="shared" si="58"/>
        <v>23.438272716752451</v>
      </c>
      <c r="F216" s="17"/>
      <c r="G216" s="56">
        <f t="shared" si="59"/>
        <v>17.101936959848409</v>
      </c>
      <c r="H216" s="56">
        <f t="shared" si="77"/>
        <v>17.101936959848409</v>
      </c>
      <c r="I216" s="56">
        <f t="shared" si="78"/>
        <v>17.101936959848409</v>
      </c>
      <c r="J216" s="65">
        <f t="shared" si="60"/>
        <v>17.101936959848409</v>
      </c>
      <c r="K216" s="58">
        <f t="shared" si="61"/>
        <v>-2.4888914358978463E-2</v>
      </c>
      <c r="L216" s="17"/>
      <c r="M216" s="58">
        <f t="shared" si="62"/>
        <v>59.071606050085784</v>
      </c>
      <c r="N216" s="66">
        <f t="shared" si="63"/>
        <v>44733</v>
      </c>
      <c r="O216" s="58">
        <f t="shared" si="79"/>
        <v>3.4739204344347741</v>
      </c>
      <c r="P216" s="58">
        <f t="shared" si="64"/>
        <v>12.024888914358979</v>
      </c>
      <c r="Q216" s="58">
        <f t="shared" si="80"/>
        <v>20.575857394283183</v>
      </c>
      <c r="R216" s="52"/>
      <c r="S216" s="67">
        <f t="shared" si="65"/>
        <v>0.15937631439774522</v>
      </c>
      <c r="T216" s="67">
        <f t="shared" si="66"/>
        <v>0.51566666772792047</v>
      </c>
      <c r="U216" s="67">
        <f t="shared" si="67"/>
        <v>0.87195702105809558</v>
      </c>
      <c r="V216" s="67"/>
      <c r="W216" s="71">
        <f t="shared" si="68"/>
        <v>0.51456999956845528</v>
      </c>
      <c r="X216" s="17"/>
      <c r="Y216" s="68">
        <f t="shared" si="69"/>
        <v>44733</v>
      </c>
      <c r="Z216" s="69">
        <f t="shared" si="70"/>
        <v>3.825031545545885</v>
      </c>
      <c r="AA216" s="69">
        <f t="shared" si="71"/>
        <v>12.376000025470091</v>
      </c>
      <c r="AB216" s="69">
        <f t="shared" si="72"/>
        <v>20.926968505394292</v>
      </c>
      <c r="AC216" s="17"/>
      <c r="AD216" s="69">
        <f t="shared" si="73"/>
        <v>12.349679989642926</v>
      </c>
      <c r="AE216" s="98"/>
      <c r="AF216" s="69">
        <f t="shared" si="81"/>
        <v>59.071606050085784</v>
      </c>
      <c r="AH216" s="69">
        <f t="shared" si="82"/>
        <v>17.101936959848409</v>
      </c>
      <c r="AJ216" s="103">
        <f t="shared" si="74"/>
        <v>46.941963256761944</v>
      </c>
      <c r="AK216" s="103">
        <f t="shared" si="83"/>
        <v>313.05803674323806</v>
      </c>
      <c r="AM216" s="108">
        <f t="shared" si="84"/>
        <v>27.64312854887843</v>
      </c>
      <c r="AN216" s="103">
        <f t="shared" si="85"/>
        <v>27.64312854887843</v>
      </c>
      <c r="AP216" s="73">
        <f t="shared" si="86"/>
        <v>27.64312854887843</v>
      </c>
    </row>
    <row r="217" spans="2:42" x14ac:dyDescent="0.25">
      <c r="B217" s="52">
        <f t="shared" si="75"/>
        <v>44734</v>
      </c>
      <c r="C217" s="64">
        <f t="shared" si="76"/>
        <v>0</v>
      </c>
      <c r="D217" s="17">
        <v>172.5</v>
      </c>
      <c r="E217" s="65">
        <f t="shared" si="58"/>
        <v>23.439707931836931</v>
      </c>
      <c r="F217" s="17"/>
      <c r="G217" s="56">
        <f t="shared" si="59"/>
        <v>17.1023408892299</v>
      </c>
      <c r="H217" s="56">
        <f t="shared" si="77"/>
        <v>17.1023408892299</v>
      </c>
      <c r="I217" s="56">
        <f t="shared" si="78"/>
        <v>17.1023408892299</v>
      </c>
      <c r="J217" s="65">
        <f t="shared" si="60"/>
        <v>17.1023408892299</v>
      </c>
      <c r="K217" s="58">
        <f t="shared" si="61"/>
        <v>-2.8393010083215441E-2</v>
      </c>
      <c r="L217" s="17"/>
      <c r="M217" s="58">
        <f t="shared" si="62"/>
        <v>59.073041265170261</v>
      </c>
      <c r="N217" s="66">
        <f t="shared" si="63"/>
        <v>44734</v>
      </c>
      <c r="O217" s="58">
        <f t="shared" si="79"/>
        <v>3.4772225654682654</v>
      </c>
      <c r="P217" s="58">
        <f t="shared" si="64"/>
        <v>12.028393010083215</v>
      </c>
      <c r="Q217" s="58">
        <f t="shared" si="80"/>
        <v>20.579563454698167</v>
      </c>
      <c r="R217" s="52"/>
      <c r="S217" s="67">
        <f t="shared" si="65"/>
        <v>0.15951390319080735</v>
      </c>
      <c r="T217" s="67">
        <f t="shared" si="66"/>
        <v>0.5158126717164303</v>
      </c>
      <c r="U217" s="67">
        <f t="shared" si="67"/>
        <v>0.87211144024205334</v>
      </c>
      <c r="V217" s="67"/>
      <c r="W217" s="71">
        <f t="shared" si="68"/>
        <v>0.51456999956845528</v>
      </c>
      <c r="X217" s="17"/>
      <c r="Y217" s="68">
        <f t="shared" si="69"/>
        <v>44734</v>
      </c>
      <c r="Z217" s="69">
        <f t="shared" si="70"/>
        <v>3.8283336765793763</v>
      </c>
      <c r="AA217" s="69">
        <f t="shared" si="71"/>
        <v>12.379504121194326</v>
      </c>
      <c r="AB217" s="69">
        <f t="shared" si="72"/>
        <v>20.93067456580928</v>
      </c>
      <c r="AC217" s="17"/>
      <c r="AD217" s="69">
        <f t="shared" si="73"/>
        <v>12.349679989642926</v>
      </c>
      <c r="AE217" s="98"/>
      <c r="AF217" s="69">
        <f t="shared" si="81"/>
        <v>59.073041265170261</v>
      </c>
      <c r="AH217" s="69">
        <f t="shared" si="82"/>
        <v>17.102340889229904</v>
      </c>
      <c r="AJ217" s="103">
        <f t="shared" si="74"/>
        <v>46.938869812766697</v>
      </c>
      <c r="AK217" s="103">
        <f t="shared" si="83"/>
        <v>313.06113018723329</v>
      </c>
      <c r="AM217" s="108">
        <f t="shared" si="84"/>
        <v>27.641940476047328</v>
      </c>
      <c r="AN217" s="103">
        <f t="shared" si="85"/>
        <v>27.641940476047328</v>
      </c>
      <c r="AP217" s="73">
        <f t="shared" si="86"/>
        <v>27.641940476047328</v>
      </c>
    </row>
    <row r="218" spans="2:42" x14ac:dyDescent="0.25">
      <c r="B218" s="52">
        <f t="shared" si="75"/>
        <v>44735</v>
      </c>
      <c r="C218" s="64">
        <f t="shared" si="76"/>
        <v>0</v>
      </c>
      <c r="D218" s="17">
        <v>173.5</v>
      </c>
      <c r="E218" s="65">
        <f t="shared" si="58"/>
        <v>23.434264733744474</v>
      </c>
      <c r="F218" s="17"/>
      <c r="G218" s="56">
        <f t="shared" si="59"/>
        <v>17.100809081917337</v>
      </c>
      <c r="H218" s="56">
        <f t="shared" si="77"/>
        <v>17.100809081917337</v>
      </c>
      <c r="I218" s="56">
        <f t="shared" si="78"/>
        <v>17.100809081917337</v>
      </c>
      <c r="J218" s="65">
        <f t="shared" si="60"/>
        <v>17.100809081917337</v>
      </c>
      <c r="K218" s="58">
        <f t="shared" si="61"/>
        <v>-3.188872797759932E-2</v>
      </c>
      <c r="L218" s="17"/>
      <c r="M218" s="58">
        <f t="shared" si="62"/>
        <v>59.06759806707781</v>
      </c>
      <c r="N218" s="66">
        <f t="shared" si="63"/>
        <v>44735</v>
      </c>
      <c r="O218" s="58">
        <f t="shared" si="79"/>
        <v>3.4814841870189301</v>
      </c>
      <c r="P218" s="58">
        <f t="shared" si="64"/>
        <v>12.031888727977599</v>
      </c>
      <c r="Q218" s="58">
        <f t="shared" si="80"/>
        <v>20.582293268936269</v>
      </c>
      <c r="R218" s="52"/>
      <c r="S218" s="67">
        <f t="shared" si="65"/>
        <v>0.1596914707554184</v>
      </c>
      <c r="T218" s="67">
        <f t="shared" si="66"/>
        <v>0.51595832662869623</v>
      </c>
      <c r="U218" s="67">
        <f t="shared" si="67"/>
        <v>0.87222518250197423</v>
      </c>
      <c r="V218" s="67"/>
      <c r="W218" s="71">
        <f t="shared" si="68"/>
        <v>0.51456999956845528</v>
      </c>
      <c r="X218" s="17"/>
      <c r="Y218" s="68">
        <f t="shared" si="69"/>
        <v>44735</v>
      </c>
      <c r="Z218" s="69">
        <f t="shared" si="70"/>
        <v>3.8325952981300415</v>
      </c>
      <c r="AA218" s="69">
        <f t="shared" si="71"/>
        <v>12.382999839088709</v>
      </c>
      <c r="AB218" s="69">
        <f t="shared" si="72"/>
        <v>20.933404380047381</v>
      </c>
      <c r="AC218" s="17"/>
      <c r="AD218" s="69">
        <f t="shared" si="73"/>
        <v>12.349679989642926</v>
      </c>
      <c r="AE218" s="98"/>
      <c r="AF218" s="69">
        <f t="shared" si="81"/>
        <v>59.06759806707781</v>
      </c>
      <c r="AH218" s="69">
        <f t="shared" si="82"/>
        <v>17.10080908191734</v>
      </c>
      <c r="AJ218" s="103">
        <f t="shared" si="74"/>
        <v>46.950601362961969</v>
      </c>
      <c r="AK218" s="103">
        <f t="shared" si="83"/>
        <v>313.04939863703805</v>
      </c>
      <c r="AM218" s="108">
        <f t="shared" si="84"/>
        <v>27.64644561306044</v>
      </c>
      <c r="AN218" s="103">
        <f t="shared" si="85"/>
        <v>27.64644561306044</v>
      </c>
      <c r="AP218" s="73">
        <f t="shared" si="86"/>
        <v>27.64644561306044</v>
      </c>
    </row>
    <row r="219" spans="2:42" x14ac:dyDescent="0.25">
      <c r="B219" s="52">
        <f t="shared" si="75"/>
        <v>44736</v>
      </c>
      <c r="C219" s="64">
        <f t="shared" si="76"/>
        <v>0</v>
      </c>
      <c r="D219" s="17">
        <v>174.5</v>
      </c>
      <c r="E219" s="65">
        <f t="shared" si="58"/>
        <v>23.421947857471206</v>
      </c>
      <c r="F219" s="17"/>
      <c r="G219" s="56">
        <f t="shared" si="59"/>
        <v>17.097344265229829</v>
      </c>
      <c r="H219" s="56">
        <f t="shared" si="77"/>
        <v>17.097344265229829</v>
      </c>
      <c r="I219" s="56">
        <f t="shared" si="78"/>
        <v>17.097344265229829</v>
      </c>
      <c r="J219" s="65">
        <f t="shared" si="60"/>
        <v>17.097344265229829</v>
      </c>
      <c r="K219" s="58">
        <f t="shared" si="61"/>
        <v>-3.5370248488948521E-2</v>
      </c>
      <c r="L219" s="17"/>
      <c r="M219" s="58">
        <f t="shared" si="62"/>
        <v>59.055281190804536</v>
      </c>
      <c r="N219" s="66">
        <f t="shared" si="63"/>
        <v>44736</v>
      </c>
      <c r="O219" s="58">
        <f t="shared" si="79"/>
        <v>3.4866981158740344</v>
      </c>
      <c r="P219" s="58">
        <f t="shared" si="64"/>
        <v>12.035370248488949</v>
      </c>
      <c r="Q219" s="58">
        <f t="shared" si="80"/>
        <v>20.584042381103863</v>
      </c>
      <c r="R219" s="52"/>
      <c r="S219" s="67">
        <f t="shared" si="65"/>
        <v>0.15990871779104773</v>
      </c>
      <c r="T219" s="67">
        <f t="shared" si="66"/>
        <v>0.51610338998333583</v>
      </c>
      <c r="U219" s="67">
        <f t="shared" si="67"/>
        <v>0.872298062175624</v>
      </c>
      <c r="V219" s="67"/>
      <c r="W219" s="71">
        <f t="shared" si="68"/>
        <v>0.51456999956845528</v>
      </c>
      <c r="X219" s="17"/>
      <c r="Y219" s="68">
        <f t="shared" si="69"/>
        <v>44736</v>
      </c>
      <c r="Z219" s="69">
        <f t="shared" si="70"/>
        <v>3.8378092269851454</v>
      </c>
      <c r="AA219" s="69">
        <f t="shared" si="71"/>
        <v>12.38648135960006</v>
      </c>
      <c r="AB219" s="69">
        <f t="shared" si="72"/>
        <v>20.935153492214976</v>
      </c>
      <c r="AC219" s="17"/>
      <c r="AD219" s="69">
        <f t="shared" si="73"/>
        <v>12.349679989642926</v>
      </c>
      <c r="AE219" s="98"/>
      <c r="AF219" s="69">
        <f t="shared" si="81"/>
        <v>59.055281190804536</v>
      </c>
      <c r="AH219" s="69">
        <f t="shared" si="82"/>
        <v>17.097344265229829</v>
      </c>
      <c r="AJ219" s="103">
        <f t="shared" si="74"/>
        <v>46.977141034525758</v>
      </c>
      <c r="AK219" s="103">
        <f t="shared" si="83"/>
        <v>313.02285896547426</v>
      </c>
      <c r="AM219" s="108">
        <f t="shared" si="84"/>
        <v>27.656632336336209</v>
      </c>
      <c r="AN219" s="103">
        <f t="shared" si="85"/>
        <v>27.656632336336209</v>
      </c>
      <c r="AP219" s="73">
        <f t="shared" si="86"/>
        <v>27.656632336336209</v>
      </c>
    </row>
    <row r="220" spans="2:42" x14ac:dyDescent="0.25">
      <c r="B220" s="52">
        <f t="shared" si="75"/>
        <v>44737</v>
      </c>
      <c r="C220" s="64">
        <f t="shared" si="76"/>
        <v>0</v>
      </c>
      <c r="D220" s="17">
        <v>175.5</v>
      </c>
      <c r="E220" s="65">
        <f t="shared" si="58"/>
        <v>23.402764732478701</v>
      </c>
      <c r="F220" s="17"/>
      <c r="G220" s="56">
        <f t="shared" si="59"/>
        <v>17.091951676297626</v>
      </c>
      <c r="H220" s="56">
        <f t="shared" si="77"/>
        <v>17.091951676297626</v>
      </c>
      <c r="I220" s="56">
        <f t="shared" si="78"/>
        <v>17.091951676297626</v>
      </c>
      <c r="J220" s="65">
        <f t="shared" si="60"/>
        <v>17.091951676297626</v>
      </c>
      <c r="K220" s="58">
        <f t="shared" si="61"/>
        <v>-3.8831761156399407E-2</v>
      </c>
      <c r="L220" s="17"/>
      <c r="M220" s="58">
        <f t="shared" si="62"/>
        <v>59.036098065812034</v>
      </c>
      <c r="N220" s="66">
        <f t="shared" si="63"/>
        <v>44737</v>
      </c>
      <c r="O220" s="58">
        <f t="shared" si="79"/>
        <v>3.4928559230075873</v>
      </c>
      <c r="P220" s="58">
        <f t="shared" si="64"/>
        <v>12.0388317611564</v>
      </c>
      <c r="Q220" s="58">
        <f t="shared" si="80"/>
        <v>20.584807599305215</v>
      </c>
      <c r="R220" s="52"/>
      <c r="S220" s="67">
        <f t="shared" si="65"/>
        <v>0.16016529308827909</v>
      </c>
      <c r="T220" s="67">
        <f t="shared" si="66"/>
        <v>0.51624761967781296</v>
      </c>
      <c r="U220" s="67">
        <f t="shared" si="67"/>
        <v>0.87232994626734695</v>
      </c>
      <c r="V220" s="67"/>
      <c r="W220" s="71">
        <f t="shared" si="68"/>
        <v>0.51456999956845528</v>
      </c>
      <c r="X220" s="17"/>
      <c r="Y220" s="68">
        <f t="shared" si="69"/>
        <v>44737</v>
      </c>
      <c r="Z220" s="69">
        <f t="shared" si="70"/>
        <v>3.8439670341186982</v>
      </c>
      <c r="AA220" s="69">
        <f t="shared" si="71"/>
        <v>12.389942872267511</v>
      </c>
      <c r="AB220" s="69">
        <f t="shared" si="72"/>
        <v>20.935918710416328</v>
      </c>
      <c r="AC220" s="17"/>
      <c r="AD220" s="69">
        <f t="shared" si="73"/>
        <v>12.349679989642926</v>
      </c>
      <c r="AE220" s="98"/>
      <c r="AF220" s="69">
        <f t="shared" si="81"/>
        <v>59.036098065812034</v>
      </c>
      <c r="AH220" s="69">
        <f t="shared" si="82"/>
        <v>17.091951676297629</v>
      </c>
      <c r="AJ220" s="103">
        <f t="shared" si="74"/>
        <v>47.018457775811044</v>
      </c>
      <c r="AK220" s="103">
        <f t="shared" si="83"/>
        <v>312.98154222418896</v>
      </c>
      <c r="AM220" s="108">
        <f t="shared" si="84"/>
        <v>27.672477108931005</v>
      </c>
      <c r="AN220" s="103">
        <f t="shared" si="85"/>
        <v>27.672477108931005</v>
      </c>
      <c r="AP220" s="73">
        <f t="shared" si="86"/>
        <v>27.672477108931005</v>
      </c>
    </row>
    <row r="221" spans="2:42" x14ac:dyDescent="0.25">
      <c r="B221" s="52">
        <f t="shared" si="75"/>
        <v>44738</v>
      </c>
      <c r="C221" s="64">
        <f t="shared" si="76"/>
        <v>0</v>
      </c>
      <c r="D221" s="17">
        <v>176.5</v>
      </c>
      <c r="E221" s="65">
        <f t="shared" si="58"/>
        <v>23.376725471294112</v>
      </c>
      <c r="F221" s="17"/>
      <c r="G221" s="56">
        <f t="shared" si="59"/>
        <v>17.084639035484383</v>
      </c>
      <c r="H221" s="56">
        <f t="shared" si="77"/>
        <v>17.084639035484383</v>
      </c>
      <c r="I221" s="56">
        <f t="shared" si="78"/>
        <v>17.084639035484383</v>
      </c>
      <c r="J221" s="65">
        <f t="shared" si="60"/>
        <v>17.084639035484383</v>
      </c>
      <c r="K221" s="58">
        <f t="shared" si="61"/>
        <v>-4.2267471802626931E-2</v>
      </c>
      <c r="L221" s="17"/>
      <c r="M221" s="58">
        <f t="shared" si="62"/>
        <v>59.010058804627448</v>
      </c>
      <c r="N221" s="66">
        <f t="shared" si="63"/>
        <v>44738</v>
      </c>
      <c r="O221" s="58">
        <f t="shared" si="79"/>
        <v>3.4999479540604348</v>
      </c>
      <c r="P221" s="58">
        <f t="shared" si="64"/>
        <v>12.042267471802626</v>
      </c>
      <c r="Q221" s="58">
        <f t="shared" si="80"/>
        <v>20.584586989544817</v>
      </c>
      <c r="R221" s="52"/>
      <c r="S221" s="67">
        <f t="shared" si="65"/>
        <v>0.16046079438214775</v>
      </c>
      <c r="T221" s="67">
        <f t="shared" si="66"/>
        <v>0.51639077428807245</v>
      </c>
      <c r="U221" s="67">
        <f t="shared" si="67"/>
        <v>0.87232075419399702</v>
      </c>
      <c r="V221" s="67"/>
      <c r="W221" s="71">
        <f t="shared" si="68"/>
        <v>0.51456999956845528</v>
      </c>
      <c r="X221" s="17"/>
      <c r="Y221" s="68">
        <f t="shared" si="69"/>
        <v>44738</v>
      </c>
      <c r="Z221" s="69">
        <f t="shared" si="70"/>
        <v>3.8510590651715457</v>
      </c>
      <c r="AA221" s="69">
        <f t="shared" si="71"/>
        <v>12.393378582913739</v>
      </c>
      <c r="AB221" s="69">
        <f t="shared" si="72"/>
        <v>20.935698100655927</v>
      </c>
      <c r="AC221" s="17"/>
      <c r="AD221" s="69">
        <f t="shared" si="73"/>
        <v>12.349679989642926</v>
      </c>
      <c r="AE221" s="98"/>
      <c r="AF221" s="69">
        <f t="shared" si="81"/>
        <v>59.010058804627448</v>
      </c>
      <c r="AH221" s="69">
        <f t="shared" si="82"/>
        <v>17.084639035484379</v>
      </c>
      <c r="AJ221" s="103">
        <f t="shared" si="74"/>
        <v>47.074506495840708</v>
      </c>
      <c r="AK221" s="103">
        <f t="shared" si="83"/>
        <v>312.92549350415931</v>
      </c>
      <c r="AM221" s="108">
        <f t="shared" si="84"/>
        <v>27.693944600263805</v>
      </c>
      <c r="AN221" s="103">
        <f t="shared" si="85"/>
        <v>27.693944600263805</v>
      </c>
      <c r="AP221" s="73">
        <f t="shared" si="86"/>
        <v>27.693944600263805</v>
      </c>
    </row>
    <row r="222" spans="2:42" x14ac:dyDescent="0.25">
      <c r="B222" s="52">
        <f t="shared" si="75"/>
        <v>44739</v>
      </c>
      <c r="C222" s="64">
        <f t="shared" si="76"/>
        <v>0</v>
      </c>
      <c r="D222" s="17">
        <v>177.5</v>
      </c>
      <c r="E222" s="65">
        <f t="shared" si="58"/>
        <v>23.343842854556321</v>
      </c>
      <c r="F222" s="17"/>
      <c r="G222" s="56">
        <f t="shared" si="59"/>
        <v>17.075416507344354</v>
      </c>
      <c r="H222" s="56">
        <f t="shared" si="77"/>
        <v>17.075416507344354</v>
      </c>
      <c r="I222" s="56">
        <f t="shared" si="78"/>
        <v>17.075416507344354</v>
      </c>
      <c r="J222" s="65">
        <f t="shared" si="60"/>
        <v>17.075416507344354</v>
      </c>
      <c r="K222" s="58">
        <f t="shared" si="61"/>
        <v>-4.5671609708629025E-2</v>
      </c>
      <c r="L222" s="17"/>
      <c r="M222" s="58">
        <f t="shared" si="62"/>
        <v>58.977176187889654</v>
      </c>
      <c r="N222" s="66">
        <f t="shared" si="63"/>
        <v>44739</v>
      </c>
      <c r="O222" s="58">
        <f t="shared" si="79"/>
        <v>3.507963356036452</v>
      </c>
      <c r="P222" s="58">
        <f t="shared" si="64"/>
        <v>12.045671609708629</v>
      </c>
      <c r="Q222" s="58">
        <f t="shared" si="80"/>
        <v>20.583379863380806</v>
      </c>
      <c r="R222" s="52"/>
      <c r="S222" s="67">
        <f t="shared" si="65"/>
        <v>0.16079476946448179</v>
      </c>
      <c r="T222" s="67">
        <f t="shared" si="66"/>
        <v>0.51653261336748924</v>
      </c>
      <c r="U222" s="67">
        <f t="shared" si="67"/>
        <v>0.87227045727049657</v>
      </c>
      <c r="V222" s="67"/>
      <c r="W222" s="71">
        <f t="shared" si="68"/>
        <v>0.51456999956845528</v>
      </c>
      <c r="X222" s="17"/>
      <c r="Y222" s="68">
        <f t="shared" si="69"/>
        <v>44739</v>
      </c>
      <c r="Z222" s="69">
        <f t="shared" si="70"/>
        <v>3.859074467147563</v>
      </c>
      <c r="AA222" s="69">
        <f t="shared" si="71"/>
        <v>12.396782720819742</v>
      </c>
      <c r="AB222" s="69">
        <f t="shared" si="72"/>
        <v>20.934490974491919</v>
      </c>
      <c r="AC222" s="17"/>
      <c r="AD222" s="69">
        <f t="shared" si="73"/>
        <v>12.349679989642926</v>
      </c>
      <c r="AE222" s="98"/>
      <c r="AF222" s="69">
        <f t="shared" si="81"/>
        <v>58.977176187889654</v>
      </c>
      <c r="AH222" s="69">
        <f t="shared" si="82"/>
        <v>17.075416507344357</v>
      </c>
      <c r="AJ222" s="103">
        <f t="shared" si="74"/>
        <v>47.145228267981388</v>
      </c>
      <c r="AK222" s="103">
        <f t="shared" si="83"/>
        <v>312.85477173201861</v>
      </c>
      <c r="AM222" s="108">
        <f t="shared" si="84"/>
        <v>27.720987862006968</v>
      </c>
      <c r="AN222" s="103">
        <f t="shared" si="85"/>
        <v>27.720987862006968</v>
      </c>
      <c r="AP222" s="73">
        <f t="shared" si="86"/>
        <v>27.720987862006968</v>
      </c>
    </row>
    <row r="223" spans="2:42" x14ac:dyDescent="0.25">
      <c r="B223" s="52">
        <f t="shared" si="75"/>
        <v>44740</v>
      </c>
      <c r="C223" s="64">
        <f t="shared" si="76"/>
        <v>0</v>
      </c>
      <c r="D223" s="17">
        <v>178.5</v>
      </c>
      <c r="E223" s="65">
        <f t="shared" si="58"/>
        <v>23.304132312562597</v>
      </c>
      <c r="F223" s="17"/>
      <c r="G223" s="56">
        <f t="shared" si="59"/>
        <v>17.064296649543742</v>
      </c>
      <c r="H223" s="56">
        <f t="shared" si="77"/>
        <v>17.064296649543742</v>
      </c>
      <c r="I223" s="56">
        <f t="shared" si="78"/>
        <v>17.064296649543742</v>
      </c>
      <c r="J223" s="65">
        <f t="shared" si="60"/>
        <v>17.064296649543742</v>
      </c>
      <c r="K223" s="58">
        <f t="shared" si="61"/>
        <v>-4.903843476373964E-2</v>
      </c>
      <c r="L223" s="17"/>
      <c r="M223" s="58">
        <f t="shared" si="62"/>
        <v>58.937465645895927</v>
      </c>
      <c r="N223" s="66">
        <f t="shared" si="63"/>
        <v>44740</v>
      </c>
      <c r="O223" s="58">
        <f t="shared" si="79"/>
        <v>3.5168901099918681</v>
      </c>
      <c r="P223" s="58">
        <f t="shared" si="64"/>
        <v>12.049038434763739</v>
      </c>
      <c r="Q223" s="58">
        <f t="shared" si="80"/>
        <v>20.581186759535612</v>
      </c>
      <c r="R223" s="52"/>
      <c r="S223" s="67">
        <f t="shared" si="65"/>
        <v>0.16116671754595746</v>
      </c>
      <c r="T223" s="67">
        <f t="shared" si="66"/>
        <v>0.51667289774478542</v>
      </c>
      <c r="U223" s="67">
        <f t="shared" si="67"/>
        <v>0.87217907794361349</v>
      </c>
      <c r="V223" s="67"/>
      <c r="W223" s="71">
        <f t="shared" si="68"/>
        <v>0.51456999956845528</v>
      </c>
      <c r="X223" s="17"/>
      <c r="Y223" s="68">
        <f t="shared" si="69"/>
        <v>44740</v>
      </c>
      <c r="Z223" s="69">
        <f t="shared" si="70"/>
        <v>3.8680012211029791</v>
      </c>
      <c r="AA223" s="69">
        <f t="shared" si="71"/>
        <v>12.40014954587485</v>
      </c>
      <c r="AB223" s="69">
        <f t="shared" si="72"/>
        <v>20.932297870646725</v>
      </c>
      <c r="AC223" s="17"/>
      <c r="AD223" s="69">
        <f t="shared" si="73"/>
        <v>12.349679989642926</v>
      </c>
      <c r="AE223" s="98"/>
      <c r="AF223" s="69">
        <f t="shared" si="81"/>
        <v>58.937465645895927</v>
      </c>
      <c r="AH223" s="69">
        <f t="shared" si="82"/>
        <v>17.064296649543746</v>
      </c>
      <c r="AJ223" s="103">
        <f t="shared" si="74"/>
        <v>47.230550595601244</v>
      </c>
      <c r="AK223" s="103">
        <f t="shared" si="83"/>
        <v>312.76944940439876</v>
      </c>
      <c r="AM223" s="108">
        <f t="shared" si="84"/>
        <v>27.75354855828915</v>
      </c>
      <c r="AN223" s="103">
        <f t="shared" si="85"/>
        <v>27.75354855828915</v>
      </c>
      <c r="AP223" s="73">
        <f t="shared" si="86"/>
        <v>27.75354855828915</v>
      </c>
    </row>
    <row r="224" spans="2:42" x14ac:dyDescent="0.25">
      <c r="B224" s="52">
        <f t="shared" si="75"/>
        <v>44741</v>
      </c>
      <c r="C224" s="64">
        <f t="shared" si="76"/>
        <v>0</v>
      </c>
      <c r="D224" s="17">
        <v>179.5</v>
      </c>
      <c r="E224" s="65">
        <f t="shared" si="58"/>
        <v>23.257611903383633</v>
      </c>
      <c r="F224" s="17"/>
      <c r="G224" s="56">
        <f t="shared" si="59"/>
        <v>17.051294350302371</v>
      </c>
      <c r="H224" s="56">
        <f t="shared" si="77"/>
        <v>17.051294350302371</v>
      </c>
      <c r="I224" s="56">
        <f t="shared" si="78"/>
        <v>17.051294350302371</v>
      </c>
      <c r="J224" s="65">
        <f t="shared" si="60"/>
        <v>17.051294350302371</v>
      </c>
      <c r="K224" s="58">
        <f t="shared" si="61"/>
        <v>-5.2362244582556207E-2</v>
      </c>
      <c r="L224" s="17"/>
      <c r="M224" s="58">
        <f t="shared" si="62"/>
        <v>58.890945236716966</v>
      </c>
      <c r="N224" s="66">
        <f t="shared" si="63"/>
        <v>44741</v>
      </c>
      <c r="O224" s="58">
        <f t="shared" si="79"/>
        <v>3.5267150694313703</v>
      </c>
      <c r="P224" s="58">
        <f t="shared" si="64"/>
        <v>12.052362244582556</v>
      </c>
      <c r="Q224" s="58">
        <f t="shared" si="80"/>
        <v>20.578009419733739</v>
      </c>
      <c r="R224" s="52"/>
      <c r="S224" s="67">
        <f t="shared" si="65"/>
        <v>0.16157609085593672</v>
      </c>
      <c r="T224" s="67">
        <f t="shared" si="66"/>
        <v>0.51681138982056951</v>
      </c>
      <c r="U224" s="67">
        <f t="shared" si="67"/>
        <v>0.87204668878520208</v>
      </c>
      <c r="V224" s="67"/>
      <c r="W224" s="71">
        <f t="shared" si="68"/>
        <v>0.51456999956845528</v>
      </c>
      <c r="X224" s="17"/>
      <c r="Y224" s="68">
        <f t="shared" si="69"/>
        <v>44741</v>
      </c>
      <c r="Z224" s="69">
        <f t="shared" si="70"/>
        <v>3.8778261805424812</v>
      </c>
      <c r="AA224" s="69">
        <f t="shared" si="71"/>
        <v>12.403473355693668</v>
      </c>
      <c r="AB224" s="69">
        <f t="shared" si="72"/>
        <v>20.929120530844848</v>
      </c>
      <c r="AC224" s="17"/>
      <c r="AD224" s="69">
        <f t="shared" si="73"/>
        <v>12.349679989642926</v>
      </c>
      <c r="AE224" s="98"/>
      <c r="AF224" s="69">
        <f t="shared" si="81"/>
        <v>58.890945236716966</v>
      </c>
      <c r="AH224" s="69">
        <f t="shared" si="82"/>
        <v>17.051294350302367</v>
      </c>
      <c r="AJ224" s="103">
        <f t="shared" si="74"/>
        <v>47.330387736869</v>
      </c>
      <c r="AK224" s="103">
        <f t="shared" si="83"/>
        <v>312.669612263131</v>
      </c>
      <c r="AM224" s="108">
        <f t="shared" si="84"/>
        <v>27.791557247808083</v>
      </c>
      <c r="AN224" s="103">
        <f t="shared" si="85"/>
        <v>27.791557247808083</v>
      </c>
      <c r="AP224" s="73">
        <f t="shared" si="86"/>
        <v>27.791557247808083</v>
      </c>
    </row>
    <row r="225" spans="2:42" x14ac:dyDescent="0.25">
      <c r="B225" s="52">
        <f t="shared" si="75"/>
        <v>44742</v>
      </c>
      <c r="C225" s="64">
        <f t="shared" si="76"/>
        <v>0</v>
      </c>
      <c r="D225" s="17">
        <v>180.5</v>
      </c>
      <c r="E225" s="65">
        <f t="shared" si="58"/>
        <v>23.204302287627925</v>
      </c>
      <c r="F225" s="17"/>
      <c r="G225" s="56">
        <f t="shared" si="59"/>
        <v>17.036426755028344</v>
      </c>
      <c r="H225" s="56">
        <f t="shared" si="77"/>
        <v>17.036426755028344</v>
      </c>
      <c r="I225" s="56">
        <f t="shared" si="78"/>
        <v>17.036426755028344</v>
      </c>
      <c r="J225" s="65">
        <f t="shared" si="60"/>
        <v>17.036426755028344</v>
      </c>
      <c r="K225" s="58">
        <f t="shared" si="61"/>
        <v>-5.5637381580512429E-2</v>
      </c>
      <c r="L225" s="17"/>
      <c r="M225" s="58">
        <f t="shared" si="62"/>
        <v>58.837635620961258</v>
      </c>
      <c r="N225" s="66">
        <f t="shared" si="63"/>
        <v>44742</v>
      </c>
      <c r="O225" s="58">
        <f t="shared" si="79"/>
        <v>3.5374240040663398</v>
      </c>
      <c r="P225" s="58">
        <f t="shared" si="64"/>
        <v>12.055637381580512</v>
      </c>
      <c r="Q225" s="58">
        <f t="shared" si="80"/>
        <v>20.573850759094682</v>
      </c>
      <c r="R225" s="52"/>
      <c r="S225" s="67">
        <f t="shared" si="65"/>
        <v>0.16202229646572713</v>
      </c>
      <c r="T225" s="67">
        <f t="shared" si="66"/>
        <v>0.51694785386215103</v>
      </c>
      <c r="U225" s="67">
        <f t="shared" si="67"/>
        <v>0.87187341125857476</v>
      </c>
      <c r="V225" s="67"/>
      <c r="W225" s="71">
        <f t="shared" si="68"/>
        <v>0.51456999956845528</v>
      </c>
      <c r="X225" s="17"/>
      <c r="Y225" s="68">
        <f t="shared" si="69"/>
        <v>44742</v>
      </c>
      <c r="Z225" s="69">
        <f t="shared" si="70"/>
        <v>3.8885351151774512</v>
      </c>
      <c r="AA225" s="69">
        <f t="shared" si="71"/>
        <v>12.406748492691625</v>
      </c>
      <c r="AB225" s="69">
        <f t="shared" si="72"/>
        <v>20.924961870205795</v>
      </c>
      <c r="AC225" s="17"/>
      <c r="AD225" s="69">
        <f t="shared" si="73"/>
        <v>12.349679989642926</v>
      </c>
      <c r="AE225" s="98"/>
      <c r="AF225" s="69">
        <f t="shared" si="81"/>
        <v>58.837635620961258</v>
      </c>
      <c r="AH225" s="69">
        <f t="shared" si="82"/>
        <v>17.036426755028344</v>
      </c>
      <c r="AJ225" s="103">
        <f t="shared" si="74"/>
        <v>47.44464108525635</v>
      </c>
      <c r="AK225" s="103">
        <f t="shared" si="83"/>
        <v>312.55535891474364</v>
      </c>
      <c r="AM225" s="108">
        <f t="shared" si="84"/>
        <v>27.834933714946519</v>
      </c>
      <c r="AN225" s="103">
        <f t="shared" si="85"/>
        <v>27.834933714946519</v>
      </c>
      <c r="AP225" s="73">
        <f t="shared" si="86"/>
        <v>27.834933714946519</v>
      </c>
    </row>
    <row r="226" spans="2:42" x14ac:dyDescent="0.25">
      <c r="B226" s="52">
        <f t="shared" si="75"/>
        <v>44743</v>
      </c>
      <c r="C226" s="64">
        <f t="shared" si="76"/>
        <v>0</v>
      </c>
      <c r="D226" s="17">
        <v>181.5</v>
      </c>
      <c r="E226" s="65">
        <f t="shared" si="58"/>
        <v>23.144226699949247</v>
      </c>
      <c r="F226" s="17"/>
      <c r="G226" s="56">
        <f t="shared" si="59"/>
        <v>17.019713182921922</v>
      </c>
      <c r="H226" s="56">
        <f t="shared" si="77"/>
        <v>17.019713182921922</v>
      </c>
      <c r="I226" s="56">
        <f t="shared" si="78"/>
        <v>17.019713182921922</v>
      </c>
      <c r="J226" s="65">
        <f t="shared" si="60"/>
        <v>17.019713182921922</v>
      </c>
      <c r="K226" s="58">
        <f t="shared" si="61"/>
        <v>-5.8858239999866842E-2</v>
      </c>
      <c r="L226" s="17"/>
      <c r="M226" s="58">
        <f t="shared" si="62"/>
        <v>58.777560033282583</v>
      </c>
      <c r="N226" s="66">
        <f t="shared" si="63"/>
        <v>44743</v>
      </c>
      <c r="O226" s="58">
        <f t="shared" si="79"/>
        <v>3.5490016485389049</v>
      </c>
      <c r="P226" s="58">
        <f t="shared" si="64"/>
        <v>12.058858239999866</v>
      </c>
      <c r="Q226" s="58">
        <f t="shared" si="80"/>
        <v>20.568714831460827</v>
      </c>
      <c r="R226" s="52"/>
      <c r="S226" s="67">
        <f t="shared" si="65"/>
        <v>0.16250469831875067</v>
      </c>
      <c r="T226" s="67">
        <f t="shared" si="66"/>
        <v>0.51708205629629078</v>
      </c>
      <c r="U226" s="67">
        <f t="shared" si="67"/>
        <v>0.87165941427383076</v>
      </c>
      <c r="V226" s="67"/>
      <c r="W226" s="71">
        <f t="shared" si="68"/>
        <v>0.51456999956845528</v>
      </c>
      <c r="X226" s="17"/>
      <c r="Y226" s="68">
        <f t="shared" si="69"/>
        <v>44743</v>
      </c>
      <c r="Z226" s="69">
        <f t="shared" si="70"/>
        <v>3.9001127596500158</v>
      </c>
      <c r="AA226" s="69">
        <f t="shared" si="71"/>
        <v>12.409969351110979</v>
      </c>
      <c r="AB226" s="69">
        <f t="shared" si="72"/>
        <v>20.91982594257194</v>
      </c>
      <c r="AC226" s="17"/>
      <c r="AD226" s="69">
        <f t="shared" si="73"/>
        <v>12.349679989642926</v>
      </c>
      <c r="AE226" s="98"/>
      <c r="AF226" s="69">
        <f t="shared" si="81"/>
        <v>58.777560033282583</v>
      </c>
      <c r="AH226" s="69">
        <f t="shared" si="82"/>
        <v>17.019713182921926</v>
      </c>
      <c r="AJ226" s="103">
        <f t="shared" si="74"/>
        <v>47.573199601776466</v>
      </c>
      <c r="AK226" s="103">
        <f t="shared" si="83"/>
        <v>312.42680039822352</v>
      </c>
      <c r="AM226" s="108">
        <f t="shared" si="84"/>
        <v>27.883587346533169</v>
      </c>
      <c r="AN226" s="103">
        <f t="shared" si="85"/>
        <v>27.883587346533169</v>
      </c>
      <c r="AP226" s="73">
        <f t="shared" si="86"/>
        <v>27.883587346533169</v>
      </c>
    </row>
    <row r="227" spans="2:42" x14ac:dyDescent="0.25">
      <c r="B227" s="52">
        <f t="shared" si="75"/>
        <v>44744</v>
      </c>
      <c r="C227" s="64">
        <f t="shared" si="76"/>
        <v>0</v>
      </c>
      <c r="D227" s="17">
        <v>182.5</v>
      </c>
      <c r="E227" s="65">
        <f t="shared" si="58"/>
        <v>23.077410917402688</v>
      </c>
      <c r="F227" s="17"/>
      <c r="G227" s="56">
        <f t="shared" si="59"/>
        <v>17.001175034413897</v>
      </c>
      <c r="H227" s="56">
        <f t="shared" si="77"/>
        <v>17.001175034413897</v>
      </c>
      <c r="I227" s="56">
        <f t="shared" si="78"/>
        <v>17.001175034413897</v>
      </c>
      <c r="J227" s="65">
        <f t="shared" si="60"/>
        <v>17.001175034413897</v>
      </c>
      <c r="K227" s="58">
        <f t="shared" si="61"/>
        <v>-6.2019272877939083E-2</v>
      </c>
      <c r="L227" s="17"/>
      <c r="M227" s="58">
        <f t="shared" si="62"/>
        <v>58.71074425073602</v>
      </c>
      <c r="N227" s="66">
        <f t="shared" si="63"/>
        <v>44744</v>
      </c>
      <c r="O227" s="58">
        <f t="shared" si="79"/>
        <v>3.5614317556709896</v>
      </c>
      <c r="P227" s="58">
        <f t="shared" si="64"/>
        <v>12.062019272877938</v>
      </c>
      <c r="Q227" s="58">
        <f t="shared" si="80"/>
        <v>20.562606790084885</v>
      </c>
      <c r="R227" s="52"/>
      <c r="S227" s="67">
        <f t="shared" si="65"/>
        <v>0.1630226194492542</v>
      </c>
      <c r="T227" s="67">
        <f t="shared" si="66"/>
        <v>0.51721376599954372</v>
      </c>
      <c r="U227" s="67">
        <f t="shared" si="67"/>
        <v>0.87140491254983321</v>
      </c>
      <c r="V227" s="67"/>
      <c r="W227" s="71">
        <f t="shared" si="68"/>
        <v>0.51456999956845528</v>
      </c>
      <c r="X227" s="17"/>
      <c r="Y227" s="68">
        <f t="shared" si="69"/>
        <v>44744</v>
      </c>
      <c r="Z227" s="69">
        <f t="shared" si="70"/>
        <v>3.9125428667821005</v>
      </c>
      <c r="AA227" s="69">
        <f t="shared" si="71"/>
        <v>12.413130383989049</v>
      </c>
      <c r="AB227" s="69">
        <f t="shared" si="72"/>
        <v>20.913717901195998</v>
      </c>
      <c r="AC227" s="17"/>
      <c r="AD227" s="69">
        <f t="shared" si="73"/>
        <v>12.349679989642926</v>
      </c>
      <c r="AE227" s="98"/>
      <c r="AF227" s="69">
        <f t="shared" si="81"/>
        <v>58.71074425073602</v>
      </c>
      <c r="AH227" s="69">
        <f t="shared" si="82"/>
        <v>17.001175034413897</v>
      </c>
      <c r="AJ227" s="103">
        <f t="shared" si="74"/>
        <v>47.715940294534498</v>
      </c>
      <c r="AK227" s="103">
        <f t="shared" si="83"/>
        <v>312.28405970546549</v>
      </c>
      <c r="AM227" s="108">
        <f t="shared" si="84"/>
        <v>27.937417550498537</v>
      </c>
      <c r="AN227" s="103">
        <f t="shared" si="85"/>
        <v>27.937417550498537</v>
      </c>
      <c r="AP227" s="73">
        <f t="shared" si="86"/>
        <v>27.937417550498537</v>
      </c>
    </row>
    <row r="228" spans="2:42" x14ac:dyDescent="0.25">
      <c r="B228" s="52">
        <f t="shared" si="75"/>
        <v>44745</v>
      </c>
      <c r="C228" s="64">
        <f t="shared" si="76"/>
        <v>0</v>
      </c>
      <c r="D228" s="17">
        <v>183.5</v>
      </c>
      <c r="E228" s="65">
        <f t="shared" si="58"/>
        <v>23.003883224766138</v>
      </c>
      <c r="F228" s="17"/>
      <c r="G228" s="56">
        <f t="shared" si="59"/>
        <v>16.980835690377479</v>
      </c>
      <c r="H228" s="56">
        <f t="shared" si="77"/>
        <v>16.980835690377479</v>
      </c>
      <c r="I228" s="56">
        <f t="shared" si="78"/>
        <v>16.980835690377479</v>
      </c>
      <c r="J228" s="65">
        <f t="shared" si="60"/>
        <v>16.980835690377479</v>
      </c>
      <c r="K228" s="58">
        <f t="shared" si="61"/>
        <v>-6.5114998949486511E-2</v>
      </c>
      <c r="L228" s="17"/>
      <c r="M228" s="58">
        <f t="shared" si="62"/>
        <v>58.637216558099468</v>
      </c>
      <c r="N228" s="66">
        <f t="shared" si="63"/>
        <v>44745</v>
      </c>
      <c r="O228" s="58">
        <f t="shared" si="79"/>
        <v>3.5746971537607468</v>
      </c>
      <c r="P228" s="58">
        <f t="shared" si="64"/>
        <v>12.065114998949486</v>
      </c>
      <c r="Q228" s="58">
        <f t="shared" si="80"/>
        <v>20.555532844138227</v>
      </c>
      <c r="R228" s="52"/>
      <c r="S228" s="67">
        <f t="shared" si="65"/>
        <v>0.16357534436966076</v>
      </c>
      <c r="T228" s="67">
        <f t="shared" si="66"/>
        <v>0.51734275458585821</v>
      </c>
      <c r="U228" s="67">
        <f t="shared" si="67"/>
        <v>0.87111016480205583</v>
      </c>
      <c r="V228" s="67"/>
      <c r="W228" s="71">
        <f t="shared" si="68"/>
        <v>0.51456999956845528</v>
      </c>
      <c r="X228" s="17"/>
      <c r="Y228" s="68">
        <f t="shared" si="69"/>
        <v>44745</v>
      </c>
      <c r="Z228" s="69">
        <f t="shared" si="70"/>
        <v>3.9258082648718582</v>
      </c>
      <c r="AA228" s="69">
        <f t="shared" si="71"/>
        <v>12.416226110060597</v>
      </c>
      <c r="AB228" s="69">
        <f t="shared" si="72"/>
        <v>20.90664395524934</v>
      </c>
      <c r="AC228" s="17"/>
      <c r="AD228" s="69">
        <f t="shared" si="73"/>
        <v>12.349679989642926</v>
      </c>
      <c r="AE228" s="98"/>
      <c r="AF228" s="69">
        <f t="shared" si="81"/>
        <v>58.637216558099468</v>
      </c>
      <c r="AH228" s="69">
        <f t="shared" si="82"/>
        <v>16.980835690377482</v>
      </c>
      <c r="AJ228" s="103">
        <f t="shared" si="74"/>
        <v>47.872728740789526</v>
      </c>
      <c r="AK228" s="103">
        <f t="shared" si="83"/>
        <v>312.12727125921049</v>
      </c>
      <c r="AM228" s="108">
        <f t="shared" si="84"/>
        <v>27.996314212349176</v>
      </c>
      <c r="AN228" s="103">
        <f t="shared" si="85"/>
        <v>27.996314212349176</v>
      </c>
      <c r="AP228" s="73">
        <f t="shared" si="86"/>
        <v>27.996314212349176</v>
      </c>
    </row>
    <row r="229" spans="2:42" x14ac:dyDescent="0.25">
      <c r="B229" s="52">
        <f t="shared" si="75"/>
        <v>44746</v>
      </c>
      <c r="C229" s="64">
        <f t="shared" si="76"/>
        <v>0</v>
      </c>
      <c r="D229" s="17">
        <v>184.5</v>
      </c>
      <c r="E229" s="65">
        <f t="shared" si="58"/>
        <v>22.923674376954637</v>
      </c>
      <c r="F229" s="17"/>
      <c r="G229" s="56">
        <f t="shared" si="59"/>
        <v>16.958720404109606</v>
      </c>
      <c r="H229" s="56">
        <f t="shared" si="77"/>
        <v>16.958720404109606</v>
      </c>
      <c r="I229" s="56">
        <f t="shared" si="78"/>
        <v>16.958720404109606</v>
      </c>
      <c r="J229" s="65">
        <f t="shared" si="60"/>
        <v>16.958720404109606</v>
      </c>
      <c r="K229" s="58">
        <f t="shared" si="61"/>
        <v>-6.8140009475190957E-2</v>
      </c>
      <c r="L229" s="17"/>
      <c r="M229" s="58">
        <f t="shared" si="62"/>
        <v>58.557007710287969</v>
      </c>
      <c r="N229" s="66">
        <f t="shared" si="63"/>
        <v>44746</v>
      </c>
      <c r="O229" s="58">
        <f t="shared" si="79"/>
        <v>3.5887798074203889</v>
      </c>
      <c r="P229" s="58">
        <f t="shared" si="64"/>
        <v>12.068140009475192</v>
      </c>
      <c r="Q229" s="58">
        <f t="shared" si="80"/>
        <v>20.547500211529993</v>
      </c>
      <c r="R229" s="52"/>
      <c r="S229" s="67">
        <f t="shared" si="65"/>
        <v>0.16416212160547916</v>
      </c>
      <c r="T229" s="67">
        <f t="shared" si="66"/>
        <v>0.51746879669109602</v>
      </c>
      <c r="U229" s="67">
        <f t="shared" si="67"/>
        <v>0.87077547177671266</v>
      </c>
      <c r="V229" s="67"/>
      <c r="W229" s="71">
        <f t="shared" si="68"/>
        <v>0.51456999956845528</v>
      </c>
      <c r="X229" s="17"/>
      <c r="Y229" s="68">
        <f t="shared" si="69"/>
        <v>44746</v>
      </c>
      <c r="Z229" s="69">
        <f t="shared" si="70"/>
        <v>3.9398909185314999</v>
      </c>
      <c r="AA229" s="69">
        <f t="shared" si="71"/>
        <v>12.419251120586305</v>
      </c>
      <c r="AB229" s="69">
        <f t="shared" si="72"/>
        <v>20.898611322641102</v>
      </c>
      <c r="AC229" s="17"/>
      <c r="AD229" s="69">
        <f t="shared" si="73"/>
        <v>12.349679989642926</v>
      </c>
      <c r="AE229" s="98"/>
      <c r="AF229" s="69">
        <f t="shared" si="81"/>
        <v>58.557007710287969</v>
      </c>
      <c r="AH229" s="69">
        <f t="shared" si="82"/>
        <v>16.958720404109602</v>
      </c>
      <c r="AJ229" s="103">
        <f t="shared" si="74"/>
        <v>48.04341964643303</v>
      </c>
      <c r="AK229" s="103">
        <f t="shared" si="83"/>
        <v>311.95658035356695</v>
      </c>
      <c r="AM229" s="108">
        <f t="shared" si="84"/>
        <v>28.060158185125211</v>
      </c>
      <c r="AN229" s="103">
        <f t="shared" si="85"/>
        <v>28.060158185125211</v>
      </c>
      <c r="AP229" s="73">
        <f t="shared" si="86"/>
        <v>28.060158185125211</v>
      </c>
    </row>
    <row r="230" spans="2:42" x14ac:dyDescent="0.25">
      <c r="B230" s="52">
        <f t="shared" si="75"/>
        <v>44747</v>
      </c>
      <c r="C230" s="64">
        <f t="shared" si="76"/>
        <v>0</v>
      </c>
      <c r="D230" s="17">
        <v>185.5</v>
      </c>
      <c r="E230" s="65">
        <f t="shared" si="58"/>
        <v>22.836817558664695</v>
      </c>
      <c r="F230" s="17"/>
      <c r="G230" s="56">
        <f t="shared" si="59"/>
        <v>16.934856187117997</v>
      </c>
      <c r="H230" s="56">
        <f t="shared" si="77"/>
        <v>16.934856187117997</v>
      </c>
      <c r="I230" s="56">
        <f t="shared" si="78"/>
        <v>16.934856187117997</v>
      </c>
      <c r="J230" s="65">
        <f t="shared" si="60"/>
        <v>16.934856187117997</v>
      </c>
      <c r="K230" s="58">
        <f t="shared" si="61"/>
        <v>-7.1088974988309489E-2</v>
      </c>
      <c r="L230" s="17"/>
      <c r="M230" s="58">
        <f t="shared" si="62"/>
        <v>58.470150891998031</v>
      </c>
      <c r="N230" s="66">
        <f t="shared" si="63"/>
        <v>44747</v>
      </c>
      <c r="O230" s="58">
        <f t="shared" si="79"/>
        <v>3.6036608814293114</v>
      </c>
      <c r="P230" s="58">
        <f t="shared" si="64"/>
        <v>12.07108897498831</v>
      </c>
      <c r="Q230" s="58">
        <f t="shared" si="80"/>
        <v>20.538517068547307</v>
      </c>
      <c r="R230" s="52"/>
      <c r="S230" s="67">
        <f t="shared" si="65"/>
        <v>0.16478216635585094</v>
      </c>
      <c r="T230" s="67">
        <f t="shared" si="66"/>
        <v>0.51759167025414254</v>
      </c>
      <c r="U230" s="67">
        <f t="shared" si="67"/>
        <v>0.87040117415243412</v>
      </c>
      <c r="V230" s="67"/>
      <c r="W230" s="71">
        <f t="shared" si="68"/>
        <v>0.51456999956845528</v>
      </c>
      <c r="X230" s="17"/>
      <c r="Y230" s="68">
        <f t="shared" si="69"/>
        <v>44747</v>
      </c>
      <c r="Z230" s="69">
        <f t="shared" si="70"/>
        <v>3.9547719925404223</v>
      </c>
      <c r="AA230" s="69">
        <f t="shared" si="71"/>
        <v>12.422200086099421</v>
      </c>
      <c r="AB230" s="69">
        <f t="shared" si="72"/>
        <v>20.88962817965842</v>
      </c>
      <c r="AC230" s="17"/>
      <c r="AD230" s="69">
        <f t="shared" si="73"/>
        <v>12.349679989642926</v>
      </c>
      <c r="AE230" s="98"/>
      <c r="AF230" s="69">
        <f t="shared" si="81"/>
        <v>58.470150891998031</v>
      </c>
      <c r="AH230" s="69">
        <f t="shared" si="82"/>
        <v>16.934856187117997</v>
      </c>
      <c r="AJ230" s="103">
        <f t="shared" si="74"/>
        <v>48.227857437581612</v>
      </c>
      <c r="AK230" s="103">
        <f t="shared" si="83"/>
        <v>311.77214256241837</v>
      </c>
      <c r="AM230" s="108">
        <f t="shared" si="84"/>
        <v>28.128821808318492</v>
      </c>
      <c r="AN230" s="103">
        <f t="shared" si="85"/>
        <v>28.128821808318492</v>
      </c>
      <c r="AP230" s="73">
        <f t="shared" si="86"/>
        <v>28.128821808318492</v>
      </c>
    </row>
    <row r="231" spans="2:42" x14ac:dyDescent="0.25">
      <c r="B231" s="52">
        <f t="shared" si="75"/>
        <v>44748</v>
      </c>
      <c r="C231" s="64">
        <f t="shared" si="76"/>
        <v>0</v>
      </c>
      <c r="D231" s="17">
        <v>186.5</v>
      </c>
      <c r="E231" s="65">
        <f t="shared" si="58"/>
        <v>22.743348341394611</v>
      </c>
      <c r="F231" s="17"/>
      <c r="G231" s="56">
        <f t="shared" si="59"/>
        <v>16.909271689773863</v>
      </c>
      <c r="H231" s="56">
        <f t="shared" si="77"/>
        <v>16.909271689773863</v>
      </c>
      <c r="I231" s="56">
        <f t="shared" si="78"/>
        <v>16.909271689773863</v>
      </c>
      <c r="J231" s="65">
        <f t="shared" si="60"/>
        <v>16.909271689773863</v>
      </c>
      <c r="K231" s="58">
        <f t="shared" si="61"/>
        <v>-7.3956651951632438E-2</v>
      </c>
      <c r="L231" s="17"/>
      <c r="M231" s="58">
        <f t="shared" si="62"/>
        <v>58.376681674727948</v>
      </c>
      <c r="N231" s="66">
        <f t="shared" si="63"/>
        <v>44748</v>
      </c>
      <c r="O231" s="58">
        <f t="shared" si="79"/>
        <v>3.6193208070647014</v>
      </c>
      <c r="P231" s="58">
        <f t="shared" si="64"/>
        <v>12.073956651951633</v>
      </c>
      <c r="Q231" s="58">
        <f t="shared" si="80"/>
        <v>20.528592496838563</v>
      </c>
      <c r="R231" s="52"/>
      <c r="S231" s="67">
        <f t="shared" si="65"/>
        <v>0.16543466325732553</v>
      </c>
      <c r="T231" s="67">
        <f t="shared" si="66"/>
        <v>0.51771115679428104</v>
      </c>
      <c r="U231" s="67">
        <f t="shared" si="67"/>
        <v>0.86998765033123648</v>
      </c>
      <c r="V231" s="67"/>
      <c r="W231" s="71">
        <f t="shared" si="68"/>
        <v>0.51456999956845528</v>
      </c>
      <c r="X231" s="17"/>
      <c r="Y231" s="68">
        <f t="shared" si="69"/>
        <v>44748</v>
      </c>
      <c r="Z231" s="69">
        <f t="shared" si="70"/>
        <v>3.9704319181758128</v>
      </c>
      <c r="AA231" s="69">
        <f t="shared" si="71"/>
        <v>12.425067763062746</v>
      </c>
      <c r="AB231" s="69">
        <f t="shared" si="72"/>
        <v>20.879703607949676</v>
      </c>
      <c r="AC231" s="17"/>
      <c r="AD231" s="69">
        <f t="shared" si="73"/>
        <v>12.349679989642926</v>
      </c>
      <c r="AE231" s="98"/>
      <c r="AF231" s="69">
        <f t="shared" si="81"/>
        <v>58.376681674727948</v>
      </c>
      <c r="AH231" s="69">
        <f t="shared" si="82"/>
        <v>16.909271689773863</v>
      </c>
      <c r="AJ231" s="103">
        <f t="shared" si="74"/>
        <v>48.425876878858823</v>
      </c>
      <c r="AK231" s="103">
        <f t="shared" si="83"/>
        <v>311.57412312114116</v>
      </c>
      <c r="AM231" s="108">
        <f t="shared" si="84"/>
        <v>28.202169451111171</v>
      </c>
      <c r="AN231" s="103">
        <f t="shared" si="85"/>
        <v>28.202169451111171</v>
      </c>
      <c r="AP231" s="73">
        <f t="shared" si="86"/>
        <v>28.202169451111171</v>
      </c>
    </row>
    <row r="232" spans="2:42" x14ac:dyDescent="0.25">
      <c r="B232" s="52">
        <f t="shared" si="75"/>
        <v>44749</v>
      </c>
      <c r="C232" s="64">
        <f t="shared" si="76"/>
        <v>0</v>
      </c>
      <c r="D232" s="17">
        <v>187.5</v>
      </c>
      <c r="E232" s="65">
        <f t="shared" si="58"/>
        <v>22.643304637994696</v>
      </c>
      <c r="F232" s="17"/>
      <c r="G232" s="56">
        <f t="shared" si="59"/>
        <v>16.881997077897264</v>
      </c>
      <c r="H232" s="56">
        <f t="shared" si="77"/>
        <v>16.881997077897264</v>
      </c>
      <c r="I232" s="56">
        <f t="shared" si="78"/>
        <v>16.881997077897264</v>
      </c>
      <c r="J232" s="65">
        <f t="shared" si="60"/>
        <v>16.881997077897264</v>
      </c>
      <c r="K232" s="58">
        <f t="shared" si="61"/>
        <v>-7.6737889316998695E-2</v>
      </c>
      <c r="L232" s="17"/>
      <c r="M232" s="58">
        <f t="shared" si="62"/>
        <v>58.276637971328029</v>
      </c>
      <c r="N232" s="66">
        <f t="shared" si="63"/>
        <v>44749</v>
      </c>
      <c r="O232" s="58">
        <f t="shared" si="79"/>
        <v>3.6357393503683664</v>
      </c>
      <c r="P232" s="58">
        <f t="shared" si="64"/>
        <v>12.076737889316998</v>
      </c>
      <c r="Q232" s="58">
        <f t="shared" si="80"/>
        <v>20.517736428265628</v>
      </c>
      <c r="R232" s="52"/>
      <c r="S232" s="67">
        <f t="shared" si="65"/>
        <v>0.16611876922831156</v>
      </c>
      <c r="T232" s="67">
        <f t="shared" si="66"/>
        <v>0.51782704168450455</v>
      </c>
      <c r="U232" s="67">
        <f t="shared" si="67"/>
        <v>0.86953531414069751</v>
      </c>
      <c r="V232" s="67"/>
      <c r="W232" s="71">
        <f t="shared" si="68"/>
        <v>0.51456999956845528</v>
      </c>
      <c r="X232" s="17"/>
      <c r="Y232" s="68">
        <f t="shared" si="69"/>
        <v>44749</v>
      </c>
      <c r="Z232" s="69">
        <f t="shared" si="70"/>
        <v>3.9868504614794773</v>
      </c>
      <c r="AA232" s="69">
        <f t="shared" si="71"/>
        <v>12.427849000428109</v>
      </c>
      <c r="AB232" s="69">
        <f t="shared" si="72"/>
        <v>20.868847539376741</v>
      </c>
      <c r="AC232" s="17"/>
      <c r="AD232" s="69">
        <f t="shared" si="73"/>
        <v>12.349679989642926</v>
      </c>
      <c r="AE232" s="98"/>
      <c r="AF232" s="69">
        <f t="shared" si="81"/>
        <v>58.276637971328029</v>
      </c>
      <c r="AH232" s="69">
        <f t="shared" si="82"/>
        <v>16.881997077897264</v>
      </c>
      <c r="AJ232" s="103">
        <f t="shared" si="74"/>
        <v>48.637303712901229</v>
      </c>
      <c r="AK232" s="103">
        <f t="shared" si="83"/>
        <v>311.36269628709874</v>
      </c>
      <c r="AM232" s="108">
        <f t="shared" si="84"/>
        <v>28.280058075245826</v>
      </c>
      <c r="AN232" s="103">
        <f t="shared" si="85"/>
        <v>28.280058075245826</v>
      </c>
      <c r="AP232" s="73">
        <f t="shared" si="86"/>
        <v>28.280058075245826</v>
      </c>
    </row>
    <row r="233" spans="2:42" x14ac:dyDescent="0.25">
      <c r="B233" s="52">
        <f t="shared" si="75"/>
        <v>44750</v>
      </c>
      <c r="C233" s="64">
        <f t="shared" si="76"/>
        <v>0</v>
      </c>
      <c r="D233" s="17">
        <v>188.5</v>
      </c>
      <c r="E233" s="65">
        <f t="shared" si="58"/>
        <v>22.536726654908538</v>
      </c>
      <c r="F233" s="17"/>
      <c r="G233" s="56">
        <f t="shared" si="59"/>
        <v>16.853063906334164</v>
      </c>
      <c r="H233" s="56">
        <f t="shared" si="77"/>
        <v>16.853063906334164</v>
      </c>
      <c r="I233" s="56">
        <f t="shared" si="78"/>
        <v>16.853063906334164</v>
      </c>
      <c r="J233" s="65">
        <f t="shared" si="60"/>
        <v>16.853063906334164</v>
      </c>
      <c r="K233" s="58">
        <f t="shared" si="61"/>
        <v>-7.9427634979723327E-2</v>
      </c>
      <c r="L233" s="17"/>
      <c r="M233" s="58">
        <f t="shared" si="62"/>
        <v>58.170059988241874</v>
      </c>
      <c r="N233" s="66">
        <f t="shared" si="63"/>
        <v>44750</v>
      </c>
      <c r="O233" s="58">
        <f t="shared" si="79"/>
        <v>3.652895681812641</v>
      </c>
      <c r="P233" s="58">
        <f t="shared" si="64"/>
        <v>12.079427634979723</v>
      </c>
      <c r="Q233" s="58">
        <f t="shared" si="80"/>
        <v>20.505959588146805</v>
      </c>
      <c r="R233" s="52"/>
      <c r="S233" s="67">
        <f t="shared" si="65"/>
        <v>0.16683361637182301</v>
      </c>
      <c r="T233" s="67">
        <f t="shared" si="66"/>
        <v>0.51793911442045149</v>
      </c>
      <c r="U233" s="67">
        <f t="shared" si="67"/>
        <v>0.86904461246907982</v>
      </c>
      <c r="V233" s="67"/>
      <c r="W233" s="71">
        <f t="shared" si="68"/>
        <v>0.51456999956845528</v>
      </c>
      <c r="X233" s="17"/>
      <c r="Y233" s="68">
        <f t="shared" si="69"/>
        <v>44750</v>
      </c>
      <c r="Z233" s="69">
        <f t="shared" si="70"/>
        <v>4.0040067929237519</v>
      </c>
      <c r="AA233" s="69">
        <f t="shared" si="71"/>
        <v>12.430538746090836</v>
      </c>
      <c r="AB233" s="69">
        <f t="shared" si="72"/>
        <v>20.857070699257918</v>
      </c>
      <c r="AC233" s="17"/>
      <c r="AD233" s="69">
        <f t="shared" si="73"/>
        <v>12.349679989642926</v>
      </c>
      <c r="AE233" s="98"/>
      <c r="AF233" s="69">
        <f t="shared" si="81"/>
        <v>58.170059988241874</v>
      </c>
      <c r="AH233" s="69">
        <f t="shared" si="82"/>
        <v>16.853063906334164</v>
      </c>
      <c r="AJ233" s="103">
        <f t="shared" si="74"/>
        <v>48.861955315663486</v>
      </c>
      <c r="AK233" s="103">
        <f t="shared" si="83"/>
        <v>311.13804468433653</v>
      </c>
      <c r="AM233" s="108">
        <f t="shared" si="84"/>
        <v>28.362337812855767</v>
      </c>
      <c r="AN233" s="103">
        <f t="shared" si="85"/>
        <v>28.362337812855767</v>
      </c>
      <c r="AP233" s="73">
        <f t="shared" si="86"/>
        <v>28.362337812855767</v>
      </c>
    </row>
    <row r="234" spans="2:42" x14ac:dyDescent="0.25">
      <c r="B234" s="52">
        <f t="shared" si="75"/>
        <v>44751</v>
      </c>
      <c r="C234" s="64">
        <f t="shared" si="76"/>
        <v>0</v>
      </c>
      <c r="D234" s="17">
        <v>189.5</v>
      </c>
      <c r="E234" s="65">
        <f t="shared" si="58"/>
        <v>22.423656842272226</v>
      </c>
      <c r="F234" s="17"/>
      <c r="G234" s="56">
        <f t="shared" si="59"/>
        <v>16.822504990561512</v>
      </c>
      <c r="H234" s="56">
        <f t="shared" si="77"/>
        <v>16.822504990561512</v>
      </c>
      <c r="I234" s="56">
        <f t="shared" si="78"/>
        <v>16.822504990561512</v>
      </c>
      <c r="J234" s="65">
        <f t="shared" si="60"/>
        <v>16.822504990561512</v>
      </c>
      <c r="K234" s="58">
        <f t="shared" si="61"/>
        <v>-8.202094212041823E-2</v>
      </c>
      <c r="L234" s="17"/>
      <c r="M234" s="58">
        <f t="shared" si="62"/>
        <v>58.056990175605563</v>
      </c>
      <c r="N234" s="66">
        <f t="shared" si="63"/>
        <v>44751</v>
      </c>
      <c r="O234" s="58">
        <f t="shared" si="79"/>
        <v>3.6707684468396629</v>
      </c>
      <c r="P234" s="58">
        <f t="shared" si="64"/>
        <v>12.082020942120419</v>
      </c>
      <c r="Q234" s="58">
        <f t="shared" si="80"/>
        <v>20.493273437401175</v>
      </c>
      <c r="R234" s="52"/>
      <c r="S234" s="67">
        <f t="shared" si="65"/>
        <v>0.16757831491461558</v>
      </c>
      <c r="T234" s="67">
        <f t="shared" si="66"/>
        <v>0.51804716888464708</v>
      </c>
      <c r="U234" s="67">
        <f t="shared" si="67"/>
        <v>0.86851602285467866</v>
      </c>
      <c r="V234" s="67"/>
      <c r="W234" s="71">
        <f t="shared" si="68"/>
        <v>0.51456999956845528</v>
      </c>
      <c r="X234" s="17"/>
      <c r="Y234" s="68">
        <f t="shared" si="69"/>
        <v>44751</v>
      </c>
      <c r="Z234" s="69">
        <f t="shared" si="70"/>
        <v>4.0218795579507738</v>
      </c>
      <c r="AA234" s="69">
        <f t="shared" si="71"/>
        <v>12.43313205323153</v>
      </c>
      <c r="AB234" s="69">
        <f t="shared" si="72"/>
        <v>20.844384548512288</v>
      </c>
      <c r="AC234" s="17"/>
      <c r="AD234" s="69">
        <f t="shared" si="73"/>
        <v>12.349679989642926</v>
      </c>
      <c r="AE234" s="98"/>
      <c r="AF234" s="69">
        <f t="shared" si="81"/>
        <v>58.056990175605563</v>
      </c>
      <c r="AH234" s="69">
        <f t="shared" si="82"/>
        <v>16.822504990561512</v>
      </c>
      <c r="AJ234" s="103">
        <f t="shared" si="74"/>
        <v>49.09964136221015</v>
      </c>
      <c r="AK234" s="103">
        <f t="shared" si="83"/>
        <v>310.90035863778985</v>
      </c>
      <c r="AM234" s="108">
        <f t="shared" si="84"/>
        <v>28.448852554662935</v>
      </c>
      <c r="AN234" s="103">
        <f t="shared" si="85"/>
        <v>28.448852554662935</v>
      </c>
      <c r="AP234" s="73">
        <f t="shared" si="86"/>
        <v>28.448852554662935</v>
      </c>
    </row>
    <row r="235" spans="2:42" x14ac:dyDescent="0.25">
      <c r="B235" s="52">
        <f t="shared" si="75"/>
        <v>44752</v>
      </c>
      <c r="C235" s="64">
        <f t="shared" si="76"/>
        <v>0</v>
      </c>
      <c r="D235" s="17">
        <v>190.5</v>
      </c>
      <c r="E235" s="65">
        <f t="shared" si="58"/>
        <v>22.304139842043927</v>
      </c>
      <c r="F235" s="17"/>
      <c r="G235" s="56">
        <f t="shared" si="59"/>
        <v>16.790354277321281</v>
      </c>
      <c r="H235" s="56">
        <f t="shared" si="77"/>
        <v>16.790354277321281</v>
      </c>
      <c r="I235" s="56">
        <f t="shared" si="78"/>
        <v>16.790354277321281</v>
      </c>
      <c r="J235" s="65">
        <f t="shared" si="60"/>
        <v>16.790354277321281</v>
      </c>
      <c r="K235" s="58">
        <f t="shared" si="61"/>
        <v>-8.4512975426807219E-2</v>
      </c>
      <c r="L235" s="17"/>
      <c r="M235" s="58">
        <f t="shared" si="62"/>
        <v>57.937473175377264</v>
      </c>
      <c r="N235" s="66">
        <f t="shared" si="63"/>
        <v>44752</v>
      </c>
      <c r="O235" s="58">
        <f t="shared" si="79"/>
        <v>3.6893358367661673</v>
      </c>
      <c r="P235" s="58">
        <f t="shared" si="64"/>
        <v>12.084512975426808</v>
      </c>
      <c r="Q235" s="58">
        <f t="shared" si="80"/>
        <v>20.479690114087447</v>
      </c>
      <c r="R235" s="52"/>
      <c r="S235" s="67">
        <f t="shared" si="65"/>
        <v>0.16835195616155327</v>
      </c>
      <c r="T235" s="67">
        <f t="shared" si="66"/>
        <v>0.51815100360574662</v>
      </c>
      <c r="U235" s="67">
        <f t="shared" si="67"/>
        <v>0.86795005104993994</v>
      </c>
      <c r="V235" s="67"/>
      <c r="W235" s="71">
        <f t="shared" si="68"/>
        <v>0.51456999956845528</v>
      </c>
      <c r="X235" s="17"/>
      <c r="Y235" s="68">
        <f t="shared" si="69"/>
        <v>44752</v>
      </c>
      <c r="Z235" s="69">
        <f t="shared" si="70"/>
        <v>4.0404469478772782</v>
      </c>
      <c r="AA235" s="69">
        <f t="shared" si="71"/>
        <v>12.435624086537919</v>
      </c>
      <c r="AB235" s="69">
        <f t="shared" si="72"/>
        <v>20.830801225198559</v>
      </c>
      <c r="AC235" s="17"/>
      <c r="AD235" s="69">
        <f t="shared" si="73"/>
        <v>12.349679989642926</v>
      </c>
      <c r="AE235" s="98"/>
      <c r="AF235" s="69">
        <f t="shared" si="81"/>
        <v>57.937473175377264</v>
      </c>
      <c r="AH235" s="69">
        <f t="shared" si="82"/>
        <v>16.790354277321281</v>
      </c>
      <c r="AJ235" s="103">
        <f t="shared" si="74"/>
        <v>49.350164497861023</v>
      </c>
      <c r="AK235" s="103">
        <f t="shared" si="83"/>
        <v>310.64983550213896</v>
      </c>
      <c r="AM235" s="108">
        <f t="shared" si="84"/>
        <v>28.53944054408591</v>
      </c>
      <c r="AN235" s="103">
        <f t="shared" si="85"/>
        <v>28.53944054408591</v>
      </c>
      <c r="AP235" s="73">
        <f t="shared" si="86"/>
        <v>28.53944054408591</v>
      </c>
    </row>
    <row r="236" spans="2:42" x14ac:dyDescent="0.25">
      <c r="B236" s="52">
        <f t="shared" si="75"/>
        <v>44753</v>
      </c>
      <c r="C236" s="64">
        <f t="shared" si="76"/>
        <v>0</v>
      </c>
      <c r="D236" s="17">
        <v>191.5</v>
      </c>
      <c r="E236" s="65">
        <f t="shared" si="58"/>
        <v>22.178222434339958</v>
      </c>
      <c r="F236" s="17"/>
      <c r="G236" s="56">
        <f t="shared" si="59"/>
        <v>16.75664671523737</v>
      </c>
      <c r="H236" s="56">
        <f t="shared" si="77"/>
        <v>16.75664671523737</v>
      </c>
      <c r="I236" s="56">
        <f t="shared" si="78"/>
        <v>16.75664671523737</v>
      </c>
      <c r="J236" s="65">
        <f t="shared" si="60"/>
        <v>16.75664671523737</v>
      </c>
      <c r="K236" s="58">
        <f t="shared" si="61"/>
        <v>-8.689901718827972E-2</v>
      </c>
      <c r="L236" s="17"/>
      <c r="M236" s="58">
        <f t="shared" si="62"/>
        <v>57.811555767673291</v>
      </c>
      <c r="N236" s="66">
        <f t="shared" si="63"/>
        <v>44753</v>
      </c>
      <c r="O236" s="58">
        <f t="shared" si="79"/>
        <v>3.7085756595695951</v>
      </c>
      <c r="P236" s="58">
        <f t="shared" si="64"/>
        <v>12.08689901718828</v>
      </c>
      <c r="Q236" s="58">
        <f t="shared" si="80"/>
        <v>20.465222374806963</v>
      </c>
      <c r="R236" s="52"/>
      <c r="S236" s="67">
        <f t="shared" si="65"/>
        <v>0.16915361544502944</v>
      </c>
      <c r="T236" s="67">
        <f t="shared" si="66"/>
        <v>0.51825042201247462</v>
      </c>
      <c r="U236" s="67">
        <f t="shared" si="67"/>
        <v>0.86734722857991975</v>
      </c>
      <c r="V236" s="67"/>
      <c r="W236" s="71">
        <f t="shared" si="68"/>
        <v>0.51456999956845528</v>
      </c>
      <c r="X236" s="17"/>
      <c r="Y236" s="68">
        <f t="shared" si="69"/>
        <v>44753</v>
      </c>
      <c r="Z236" s="69">
        <f t="shared" si="70"/>
        <v>4.059686770680706</v>
      </c>
      <c r="AA236" s="69">
        <f t="shared" si="71"/>
        <v>12.438010128299391</v>
      </c>
      <c r="AB236" s="69">
        <f t="shared" si="72"/>
        <v>20.816333485918072</v>
      </c>
      <c r="AC236" s="17"/>
      <c r="AD236" s="69">
        <f t="shared" si="73"/>
        <v>12.349679989642926</v>
      </c>
      <c r="AE236" s="98"/>
      <c r="AF236" s="69">
        <f t="shared" si="81"/>
        <v>57.811555767673291</v>
      </c>
      <c r="AH236" s="69">
        <f t="shared" si="82"/>
        <v>16.756646715237366</v>
      </c>
      <c r="AJ236" s="103">
        <f t="shared" si="74"/>
        <v>49.613321009795854</v>
      </c>
      <c r="AK236" s="103">
        <f t="shared" si="83"/>
        <v>310.38667899020413</v>
      </c>
      <c r="AM236" s="108">
        <f t="shared" si="84"/>
        <v>28.633934972985831</v>
      </c>
      <c r="AN236" s="103">
        <f t="shared" si="85"/>
        <v>28.633934972985831</v>
      </c>
      <c r="AP236" s="73">
        <f t="shared" si="86"/>
        <v>28.633934972985831</v>
      </c>
    </row>
    <row r="237" spans="2:42" x14ac:dyDescent="0.25">
      <c r="B237" s="52">
        <f t="shared" si="75"/>
        <v>44754</v>
      </c>
      <c r="C237" s="64">
        <f t="shared" si="76"/>
        <v>0</v>
      </c>
      <c r="D237" s="17">
        <v>192.5</v>
      </c>
      <c r="E237" s="65">
        <f t="shared" ref="E237:E300" si="87">DEGREES(ASIN(SIN(RADIANS(-23.44))*COS(RADIANS(360/365.24*(D237+10)+360/PI()*0.0167*SIN(RADIANS(360/365.24*(D237-2)))))))</f>
        <v>22.045953482157014</v>
      </c>
      <c r="F237" s="17"/>
      <c r="G237" s="56">
        <f t="shared" ref="G237:G300" si="88">2*(DEGREES(ACOS(SIN(RADIANS(-0.83))-(SIN(RADIANS($C$14))*SIN(RADIANS(E237))/(COS(RADIANS($C$14))*COS(RADIANS(E237)))))))/15</f>
        <v>16.721418126312834</v>
      </c>
      <c r="H237" s="56">
        <f t="shared" si="77"/>
        <v>16.721418126312834</v>
      </c>
      <c r="I237" s="56">
        <f t="shared" si="78"/>
        <v>16.721418126312834</v>
      </c>
      <c r="J237" s="65">
        <f t="shared" ref="J237:J300" si="89">IF($C$14&gt;0,H237,I237)</f>
        <v>16.721418126312834</v>
      </c>
      <c r="K237" s="58">
        <f t="shared" ref="K237:K300" si="90">-0.171*SIN(0.0337*D237+0.465)-0.1299*SIN(0.01787*D237-0.168)</f>
        <v>-8.9174473256070197E-2</v>
      </c>
      <c r="L237" s="17"/>
      <c r="M237" s="58">
        <f t="shared" ref="M237:M300" si="91">IF($C$14&gt;0,90-($C$14-E237),90-(-$C$14+E237))</f>
        <v>57.679286815490343</v>
      </c>
      <c r="N237" s="66">
        <f t="shared" ref="N237:N300" si="92">B237</f>
        <v>44754</v>
      </c>
      <c r="O237" s="58">
        <f t="shared" si="79"/>
        <v>3.7284654100996537</v>
      </c>
      <c r="P237" s="58">
        <f t="shared" ref="P237:P300" si="93">12-K237</f>
        <v>12.089174473256071</v>
      </c>
      <c r="Q237" s="58">
        <f t="shared" si="80"/>
        <v>20.449883536412486</v>
      </c>
      <c r="R237" s="52"/>
      <c r="S237" s="67">
        <f t="shared" ref="S237:S300" si="94">O237/24+$V$16/24</f>
        <v>0.16998235505044854</v>
      </c>
      <c r="T237" s="67">
        <f t="shared" ref="T237:T300" si="95">P237/24+$V$16/24</f>
        <v>0.51834523268196597</v>
      </c>
      <c r="U237" s="67">
        <f t="shared" ref="U237:U300" si="96">Q237/24+$V$16/24</f>
        <v>0.86670811031348327</v>
      </c>
      <c r="V237" s="67"/>
      <c r="W237" s="71">
        <f t="shared" ref="W237:W300" si="97">AD237/24</f>
        <v>0.51456999956845528</v>
      </c>
      <c r="X237" s="17"/>
      <c r="Y237" s="68">
        <f t="shared" ref="Y237:Y300" si="98">B237</f>
        <v>44754</v>
      </c>
      <c r="Z237" s="69">
        <f t="shared" ref="Z237:Z300" si="99">S237*24</f>
        <v>4.0795765212107646</v>
      </c>
      <c r="AA237" s="69">
        <f t="shared" ref="AA237:AA300" si="100">T237*24</f>
        <v>12.440285584367183</v>
      </c>
      <c r="AB237" s="69">
        <f t="shared" ref="AB237:AB300" si="101">U237*24</f>
        <v>20.800994647523599</v>
      </c>
      <c r="AC237" s="17"/>
      <c r="AD237" s="69">
        <f t="shared" ref="AD237:AD300" si="102">AVERAGE($AA$45:$AA$409)</f>
        <v>12.349679989642926</v>
      </c>
      <c r="AE237" s="98"/>
      <c r="AF237" s="69">
        <f t="shared" si="81"/>
        <v>57.679286815490343</v>
      </c>
      <c r="AH237" s="69">
        <f t="shared" si="82"/>
        <v>16.721418126312834</v>
      </c>
      <c r="AJ237" s="103">
        <f t="shared" ref="AJ237:AJ300" si="103">ACOS(SIN(RADIANS(E237))/COS(RADIANS($K$5)))*180/PI()</f>
        <v>49.888901494511046</v>
      </c>
      <c r="AK237" s="103">
        <f t="shared" si="83"/>
        <v>310.11109850548894</v>
      </c>
      <c r="AM237" s="108">
        <f t="shared" si="84"/>
        <v>28.732164575006301</v>
      </c>
      <c r="AN237" s="103">
        <f t="shared" si="85"/>
        <v>28.732164575006301</v>
      </c>
      <c r="AP237" s="73">
        <f t="shared" si="86"/>
        <v>28.732164575006301</v>
      </c>
    </row>
    <row r="238" spans="2:42" x14ac:dyDescent="0.25">
      <c r="B238" s="52">
        <f t="shared" ref="B238:B301" si="104">B237+1</f>
        <v>44755</v>
      </c>
      <c r="C238" s="64">
        <f t="shared" ref="C238:C301" si="105">IF($P$5=B238,0.5,0)</f>
        <v>0</v>
      </c>
      <c r="D238" s="17">
        <v>193.5</v>
      </c>
      <c r="E238" s="65">
        <f t="shared" si="87"/>
        <v>21.907383874662006</v>
      </c>
      <c r="F238" s="17"/>
      <c r="G238" s="56">
        <f t="shared" si="88"/>
        <v>16.68470507914008</v>
      </c>
      <c r="H238" s="56">
        <f t="shared" ref="H238:H301" si="106">IF(E238&lt;0,IFERROR(G238,0),IFERROR(G238,24))</f>
        <v>16.68470507914008</v>
      </c>
      <c r="I238" s="56">
        <f t="shared" ref="I238:I301" si="107">IF(E238&lt;0,IFERROR(G238,24),IFERROR(G238,0))</f>
        <v>16.68470507914008</v>
      </c>
      <c r="J238" s="65">
        <f t="shared" si="89"/>
        <v>16.68470507914008</v>
      </c>
      <c r="K238" s="58">
        <f t="shared" si="90"/>
        <v>-9.1334878862098318E-2</v>
      </c>
      <c r="L238" s="17"/>
      <c r="M238" s="58">
        <f t="shared" si="91"/>
        <v>57.540717207995343</v>
      </c>
      <c r="N238" s="66">
        <f t="shared" si="92"/>
        <v>44755</v>
      </c>
      <c r="O238" s="58">
        <f t="shared" ref="O238:O301" si="108">P238-J238/2</f>
        <v>3.7489823392920574</v>
      </c>
      <c r="P238" s="58">
        <f t="shared" si="93"/>
        <v>12.091334878862098</v>
      </c>
      <c r="Q238" s="58">
        <f t="shared" ref="Q238:Q301" si="109">P238+J238/2</f>
        <v>20.433687418432136</v>
      </c>
      <c r="R238" s="52"/>
      <c r="S238" s="67">
        <f t="shared" si="94"/>
        <v>0.17083722710013202</v>
      </c>
      <c r="T238" s="67">
        <f t="shared" si="95"/>
        <v>0.51843524958221709</v>
      </c>
      <c r="U238" s="67">
        <f t="shared" si="96"/>
        <v>0.86603327206430203</v>
      </c>
      <c r="V238" s="67"/>
      <c r="W238" s="71">
        <f t="shared" si="97"/>
        <v>0.51456999956845528</v>
      </c>
      <c r="X238" s="17"/>
      <c r="Y238" s="68">
        <f t="shared" si="98"/>
        <v>44755</v>
      </c>
      <c r="Z238" s="69">
        <f t="shared" si="99"/>
        <v>4.1000934504031683</v>
      </c>
      <c r="AA238" s="69">
        <f t="shared" si="100"/>
        <v>12.44244598997321</v>
      </c>
      <c r="AB238" s="69">
        <f t="shared" si="101"/>
        <v>20.784798529543249</v>
      </c>
      <c r="AC238" s="17"/>
      <c r="AD238" s="69">
        <f t="shared" si="102"/>
        <v>12.349679989642926</v>
      </c>
      <c r="AE238" s="98"/>
      <c r="AF238" s="69">
        <f t="shared" ref="AF238:AF301" si="110">M238</f>
        <v>57.540717207995343</v>
      </c>
      <c r="AH238" s="69">
        <f t="shared" ref="AH238:AH301" si="111">AB238-Z238</f>
        <v>16.68470507914008</v>
      </c>
      <c r="AJ238" s="103">
        <f t="shared" si="103"/>
        <v>50.176691516852024</v>
      </c>
      <c r="AK238" s="103">
        <f t="shared" ref="AK238:AK301" si="112">360-AJ238</f>
        <v>309.82330848314797</v>
      </c>
      <c r="AM238" s="108">
        <f t="shared" ref="AM238:AM301" si="113">ATAN(SIN(RADIANS(AJ238))/TAN(RADIANS($K$5)))*180/PI()</f>
        <v>28.833954212728152</v>
      </c>
      <c r="AN238" s="103">
        <f t="shared" ref="AN238:AN301" si="114">IF(AM238&lt;0,AM238*-1,AM238)</f>
        <v>28.833954212728152</v>
      </c>
      <c r="AP238" s="73">
        <f t="shared" ref="AP238:AP301" si="115">IFERROR(AN238,"XXX")</f>
        <v>28.833954212728152</v>
      </c>
    </row>
    <row r="239" spans="2:42" x14ac:dyDescent="0.25">
      <c r="B239" s="52">
        <f t="shared" si="104"/>
        <v>44756</v>
      </c>
      <c r="C239" s="64">
        <f t="shared" si="105"/>
        <v>0</v>
      </c>
      <c r="D239" s="17">
        <v>194.5</v>
      </c>
      <c r="E239" s="65">
        <f t="shared" si="87"/>
        <v>21.762566469232517</v>
      </c>
      <c r="F239" s="17"/>
      <c r="G239" s="56">
        <f t="shared" si="88"/>
        <v>16.646544764586174</v>
      </c>
      <c r="H239" s="56">
        <f t="shared" si="106"/>
        <v>16.646544764586174</v>
      </c>
      <c r="I239" s="56">
        <f t="shared" si="107"/>
        <v>16.646544764586174</v>
      </c>
      <c r="J239" s="65">
        <f t="shared" si="89"/>
        <v>16.646544764586174</v>
      </c>
      <c r="K239" s="58">
        <f t="shared" si="90"/>
        <v>-9.3375904289676112E-2</v>
      </c>
      <c r="L239" s="17"/>
      <c r="M239" s="58">
        <f t="shared" si="91"/>
        <v>57.39589980256585</v>
      </c>
      <c r="N239" s="66">
        <f t="shared" si="92"/>
        <v>44756</v>
      </c>
      <c r="O239" s="58">
        <f t="shared" si="108"/>
        <v>3.7701035219965888</v>
      </c>
      <c r="P239" s="58">
        <f t="shared" si="93"/>
        <v>12.093375904289676</v>
      </c>
      <c r="Q239" s="58">
        <f t="shared" si="109"/>
        <v>20.416648286582763</v>
      </c>
      <c r="R239" s="52"/>
      <c r="S239" s="67">
        <f t="shared" si="94"/>
        <v>0.1717172763794875</v>
      </c>
      <c r="T239" s="67">
        <f t="shared" si="95"/>
        <v>0.51852029230836616</v>
      </c>
      <c r="U239" s="67">
        <f t="shared" si="96"/>
        <v>0.86532330823724479</v>
      </c>
      <c r="V239" s="67"/>
      <c r="W239" s="71">
        <f t="shared" si="97"/>
        <v>0.51456999956845528</v>
      </c>
      <c r="X239" s="17"/>
      <c r="Y239" s="68">
        <f t="shared" si="98"/>
        <v>44756</v>
      </c>
      <c r="Z239" s="69">
        <f t="shared" si="99"/>
        <v>4.1212146331076998</v>
      </c>
      <c r="AA239" s="69">
        <f t="shared" si="100"/>
        <v>12.444487015400789</v>
      </c>
      <c r="AB239" s="69">
        <f t="shared" si="101"/>
        <v>20.767759397693876</v>
      </c>
      <c r="AC239" s="17"/>
      <c r="AD239" s="69">
        <f t="shared" si="102"/>
        <v>12.349679989642926</v>
      </c>
      <c r="AE239" s="98"/>
      <c r="AF239" s="69">
        <f t="shared" si="110"/>
        <v>57.39589980256585</v>
      </c>
      <c r="AH239" s="69">
        <f t="shared" si="111"/>
        <v>16.646544764586174</v>
      </c>
      <c r="AJ239" s="103">
        <f t="shared" si="103"/>
        <v>50.476472256704817</v>
      </c>
      <c r="AK239" s="103">
        <f t="shared" si="112"/>
        <v>309.52352774329518</v>
      </c>
      <c r="AM239" s="108">
        <f t="shared" si="113"/>
        <v>28.939125455153142</v>
      </c>
      <c r="AN239" s="103">
        <f t="shared" si="114"/>
        <v>28.939125455153142</v>
      </c>
      <c r="AP239" s="73">
        <f t="shared" si="115"/>
        <v>28.939125455153142</v>
      </c>
    </row>
    <row r="240" spans="2:42" x14ac:dyDescent="0.25">
      <c r="B240" s="52">
        <f t="shared" si="104"/>
        <v>44757</v>
      </c>
      <c r="C240" s="64">
        <f t="shared" si="105"/>
        <v>0</v>
      </c>
      <c r="D240" s="17">
        <v>195.5</v>
      </c>
      <c r="E240" s="65">
        <f t="shared" si="87"/>
        <v>21.611556032430975</v>
      </c>
      <c r="F240" s="17"/>
      <c r="G240" s="56">
        <f t="shared" si="88"/>
        <v>16.606974874640052</v>
      </c>
      <c r="H240" s="56">
        <f t="shared" si="106"/>
        <v>16.606974874640052</v>
      </c>
      <c r="I240" s="56">
        <f t="shared" si="107"/>
        <v>16.606974874640052</v>
      </c>
      <c r="J240" s="65">
        <f t="shared" si="89"/>
        <v>16.606974874640052</v>
      </c>
      <c r="K240" s="58">
        <f t="shared" si="90"/>
        <v>-9.5293360389444054E-2</v>
      </c>
      <c r="L240" s="17"/>
      <c r="M240" s="58">
        <f t="shared" si="91"/>
        <v>57.244889365764308</v>
      </c>
      <c r="N240" s="66">
        <f t="shared" si="92"/>
        <v>44757</v>
      </c>
      <c r="O240" s="58">
        <f t="shared" si="108"/>
        <v>3.7918059230694183</v>
      </c>
      <c r="P240" s="58">
        <f t="shared" si="93"/>
        <v>12.095293360389444</v>
      </c>
      <c r="Q240" s="58">
        <f t="shared" si="109"/>
        <v>20.39878079770947</v>
      </c>
      <c r="R240" s="52"/>
      <c r="S240" s="67">
        <f t="shared" si="94"/>
        <v>0.17262154309085539</v>
      </c>
      <c r="T240" s="67">
        <f t="shared" si="95"/>
        <v>0.51860018631252314</v>
      </c>
      <c r="U240" s="67">
        <f t="shared" si="96"/>
        <v>0.86457882953419096</v>
      </c>
      <c r="V240" s="67"/>
      <c r="W240" s="71">
        <f t="shared" si="97"/>
        <v>0.51456999956845528</v>
      </c>
      <c r="X240" s="17"/>
      <c r="Y240" s="68">
        <f t="shared" si="98"/>
        <v>44757</v>
      </c>
      <c r="Z240" s="69">
        <f t="shared" si="99"/>
        <v>4.1429170341805293</v>
      </c>
      <c r="AA240" s="69">
        <f t="shared" si="100"/>
        <v>12.446404471500555</v>
      </c>
      <c r="AB240" s="69">
        <f t="shared" si="101"/>
        <v>20.749891908820583</v>
      </c>
      <c r="AC240" s="17"/>
      <c r="AD240" s="69">
        <f t="shared" si="102"/>
        <v>12.349679989642926</v>
      </c>
      <c r="AE240" s="98"/>
      <c r="AF240" s="69">
        <f t="shared" si="110"/>
        <v>57.244889365764308</v>
      </c>
      <c r="AH240" s="69">
        <f t="shared" si="111"/>
        <v>16.606974874640052</v>
      </c>
      <c r="AJ240" s="103">
        <f t="shared" si="103"/>
        <v>50.788021139815442</v>
      </c>
      <c r="AK240" s="103">
        <f t="shared" si="112"/>
        <v>309.21197886018456</v>
      </c>
      <c r="AM240" s="108">
        <f t="shared" si="113"/>
        <v>29.047497142345694</v>
      </c>
      <c r="AN240" s="103">
        <f t="shared" si="114"/>
        <v>29.047497142345694</v>
      </c>
      <c r="AP240" s="73">
        <f t="shared" si="115"/>
        <v>29.047497142345694</v>
      </c>
    </row>
    <row r="241" spans="2:42" x14ac:dyDescent="0.25">
      <c r="B241" s="52">
        <f t="shared" si="104"/>
        <v>44758</v>
      </c>
      <c r="C241" s="64">
        <f t="shared" si="105"/>
        <v>0</v>
      </c>
      <c r="D241" s="17">
        <v>196.5</v>
      </c>
      <c r="E241" s="65">
        <f t="shared" si="87"/>
        <v>21.454409180094988</v>
      </c>
      <c r="F241" s="17"/>
      <c r="G241" s="56">
        <f t="shared" si="88"/>
        <v>16.566033485030633</v>
      </c>
      <c r="H241" s="56">
        <f t="shared" si="106"/>
        <v>16.566033485030633</v>
      </c>
      <c r="I241" s="56">
        <f t="shared" si="107"/>
        <v>16.566033485030633</v>
      </c>
      <c r="J241" s="65">
        <f t="shared" si="89"/>
        <v>16.566033485030633</v>
      </c>
      <c r="K241" s="58">
        <f t="shared" si="90"/>
        <v>-9.7083203934087092E-2</v>
      </c>
      <c r="L241" s="17"/>
      <c r="M241" s="58">
        <f t="shared" si="91"/>
        <v>57.087742513428324</v>
      </c>
      <c r="N241" s="66">
        <f t="shared" si="92"/>
        <v>44758</v>
      </c>
      <c r="O241" s="58">
        <f t="shared" si="108"/>
        <v>3.8140664614187703</v>
      </c>
      <c r="P241" s="58">
        <f t="shared" si="93"/>
        <v>12.097083203934087</v>
      </c>
      <c r="Q241" s="58">
        <f t="shared" si="109"/>
        <v>20.380099946449405</v>
      </c>
      <c r="R241" s="52"/>
      <c r="S241" s="67">
        <f t="shared" si="94"/>
        <v>0.17354906552207838</v>
      </c>
      <c r="T241" s="67">
        <f t="shared" si="95"/>
        <v>0.51867476312688332</v>
      </c>
      <c r="U241" s="67">
        <f t="shared" si="96"/>
        <v>0.86380046073168826</v>
      </c>
      <c r="V241" s="67"/>
      <c r="W241" s="71">
        <f t="shared" si="97"/>
        <v>0.51456999956845528</v>
      </c>
      <c r="X241" s="17"/>
      <c r="Y241" s="68">
        <f t="shared" si="98"/>
        <v>44758</v>
      </c>
      <c r="Z241" s="69">
        <f t="shared" si="99"/>
        <v>4.1651775725298812</v>
      </c>
      <c r="AA241" s="69">
        <f t="shared" si="100"/>
        <v>12.4481943150452</v>
      </c>
      <c r="AB241" s="69">
        <f t="shared" si="101"/>
        <v>20.731211057560518</v>
      </c>
      <c r="AC241" s="17"/>
      <c r="AD241" s="69">
        <f t="shared" si="102"/>
        <v>12.349679989642926</v>
      </c>
      <c r="AE241" s="98"/>
      <c r="AF241" s="69">
        <f t="shared" si="110"/>
        <v>57.087742513428324</v>
      </c>
      <c r="AH241" s="69">
        <f t="shared" si="111"/>
        <v>16.566033485030637</v>
      </c>
      <c r="AJ241" s="103">
        <f t="shared" si="103"/>
        <v>51.111112449605365</v>
      </c>
      <c r="AK241" s="103">
        <f t="shared" si="112"/>
        <v>308.88888755039466</v>
      </c>
      <c r="AM241" s="108">
        <f t="shared" si="113"/>
        <v>29.158885934391829</v>
      </c>
      <c r="AN241" s="103">
        <f t="shared" si="114"/>
        <v>29.158885934391829</v>
      </c>
      <c r="AP241" s="73">
        <f t="shared" si="115"/>
        <v>29.158885934391829</v>
      </c>
    </row>
    <row r="242" spans="2:42" x14ac:dyDescent="0.25">
      <c r="B242" s="52">
        <f t="shared" si="104"/>
        <v>44759</v>
      </c>
      <c r="C242" s="64">
        <f t="shared" si="105"/>
        <v>0</v>
      </c>
      <c r="D242" s="17">
        <v>197.5</v>
      </c>
      <c r="E242" s="65">
        <f t="shared" si="87"/>
        <v>21.291184316724998</v>
      </c>
      <c r="F242" s="17"/>
      <c r="G242" s="56">
        <f t="shared" si="88"/>
        <v>16.523758942145683</v>
      </c>
      <c r="H242" s="56">
        <f t="shared" si="106"/>
        <v>16.523758942145683</v>
      </c>
      <c r="I242" s="56">
        <f t="shared" si="107"/>
        <v>16.523758942145683</v>
      </c>
      <c r="J242" s="65">
        <f t="shared" si="89"/>
        <v>16.523758942145683</v>
      </c>
      <c r="K242" s="58">
        <f t="shared" si="90"/>
        <v>-9.8741542805554902E-2</v>
      </c>
      <c r="L242" s="17"/>
      <c r="M242" s="58">
        <f t="shared" si="91"/>
        <v>56.924517650058334</v>
      </c>
      <c r="N242" s="66">
        <f t="shared" si="92"/>
        <v>44759</v>
      </c>
      <c r="O242" s="58">
        <f t="shared" si="108"/>
        <v>3.836862071732714</v>
      </c>
      <c r="P242" s="58">
        <f t="shared" si="93"/>
        <v>12.098741542805556</v>
      </c>
      <c r="Q242" s="58">
        <f t="shared" si="109"/>
        <v>20.360621013878397</v>
      </c>
      <c r="R242" s="52"/>
      <c r="S242" s="67">
        <f t="shared" si="94"/>
        <v>0.17449888261849272</v>
      </c>
      <c r="T242" s="67">
        <f t="shared" si="95"/>
        <v>0.5187438605798611</v>
      </c>
      <c r="U242" s="67">
        <f t="shared" si="96"/>
        <v>0.86298883854122954</v>
      </c>
      <c r="V242" s="67"/>
      <c r="W242" s="71">
        <f t="shared" si="97"/>
        <v>0.51456999956845528</v>
      </c>
      <c r="X242" s="17"/>
      <c r="Y242" s="68">
        <f t="shared" si="98"/>
        <v>44759</v>
      </c>
      <c r="Z242" s="69">
        <f t="shared" si="99"/>
        <v>4.1879731828438249</v>
      </c>
      <c r="AA242" s="69">
        <f t="shared" si="100"/>
        <v>12.449852653916667</v>
      </c>
      <c r="AB242" s="69">
        <f t="shared" si="101"/>
        <v>20.71173212498951</v>
      </c>
      <c r="AC242" s="17"/>
      <c r="AD242" s="69">
        <f t="shared" si="102"/>
        <v>12.349679989642926</v>
      </c>
      <c r="AE242" s="98"/>
      <c r="AF242" s="69">
        <f t="shared" si="110"/>
        <v>56.924517650058334</v>
      </c>
      <c r="AH242" s="69">
        <f t="shared" si="111"/>
        <v>16.523758942145683</v>
      </c>
      <c r="AJ242" s="103">
        <f t="shared" si="103"/>
        <v>51.445517917255202</v>
      </c>
      <c r="AK242" s="103">
        <f t="shared" si="112"/>
        <v>308.55448208274481</v>
      </c>
      <c r="AM242" s="108">
        <f t="shared" si="113"/>
        <v>29.273106842171714</v>
      </c>
      <c r="AN242" s="103">
        <f t="shared" si="114"/>
        <v>29.273106842171714</v>
      </c>
      <c r="AP242" s="73">
        <f t="shared" si="115"/>
        <v>29.273106842171714</v>
      </c>
    </row>
    <row r="243" spans="2:42" x14ac:dyDescent="0.25">
      <c r="B243" s="52">
        <f t="shared" si="104"/>
        <v>44760</v>
      </c>
      <c r="C243" s="64">
        <f t="shared" si="105"/>
        <v>0</v>
      </c>
      <c r="D243" s="17">
        <v>198.5</v>
      </c>
      <c r="E243" s="65">
        <f t="shared" si="87"/>
        <v>21.121941574347879</v>
      </c>
      <c r="F243" s="17"/>
      <c r="G243" s="56">
        <f t="shared" si="88"/>
        <v>16.480189754702323</v>
      </c>
      <c r="H243" s="56">
        <f t="shared" si="106"/>
        <v>16.480189754702323</v>
      </c>
      <c r="I243" s="56">
        <f t="shared" si="107"/>
        <v>16.480189754702323</v>
      </c>
      <c r="J243" s="65">
        <f t="shared" si="89"/>
        <v>16.480189754702323</v>
      </c>
      <c r="K243" s="58">
        <f t="shared" si="90"/>
        <v>-0.10026464100870647</v>
      </c>
      <c r="L243" s="17"/>
      <c r="M243" s="58">
        <f t="shared" si="91"/>
        <v>56.755274907681212</v>
      </c>
      <c r="N243" s="66">
        <f t="shared" si="92"/>
        <v>44760</v>
      </c>
      <c r="O243" s="58">
        <f t="shared" si="108"/>
        <v>3.8601697636575452</v>
      </c>
      <c r="P243" s="58">
        <f t="shared" si="93"/>
        <v>12.100264641008707</v>
      </c>
      <c r="Q243" s="58">
        <f t="shared" si="109"/>
        <v>20.340359518359868</v>
      </c>
      <c r="R243" s="52"/>
      <c r="S243" s="67">
        <f t="shared" si="94"/>
        <v>0.17547003644869402</v>
      </c>
      <c r="T243" s="67">
        <f t="shared" si="95"/>
        <v>0.51880732300499244</v>
      </c>
      <c r="U243" s="67">
        <f t="shared" si="96"/>
        <v>0.8621446095612908</v>
      </c>
      <c r="V243" s="67"/>
      <c r="W243" s="71">
        <f t="shared" si="97"/>
        <v>0.51456999956845528</v>
      </c>
      <c r="X243" s="17"/>
      <c r="Y243" s="68">
        <f t="shared" si="98"/>
        <v>44760</v>
      </c>
      <c r="Z243" s="69">
        <f t="shared" si="99"/>
        <v>4.2112808747686561</v>
      </c>
      <c r="AA243" s="69">
        <f t="shared" si="100"/>
        <v>12.451375752119819</v>
      </c>
      <c r="AB243" s="69">
        <f t="shared" si="101"/>
        <v>20.691470629470977</v>
      </c>
      <c r="AC243" s="17"/>
      <c r="AD243" s="69">
        <f t="shared" si="102"/>
        <v>12.349679989642926</v>
      </c>
      <c r="AE243" s="98"/>
      <c r="AF243" s="69">
        <f t="shared" si="110"/>
        <v>56.755274907681212</v>
      </c>
      <c r="AH243" s="69">
        <f t="shared" si="111"/>
        <v>16.480189754702323</v>
      </c>
      <c r="AJ243" s="103">
        <f t="shared" si="103"/>
        <v>51.791007287735276</v>
      </c>
      <c r="AK243" s="103">
        <f t="shared" si="112"/>
        <v>308.20899271226472</v>
      </c>
      <c r="AM243" s="108">
        <f t="shared" si="113"/>
        <v>29.389973737782682</v>
      </c>
      <c r="AN243" s="103">
        <f t="shared" si="114"/>
        <v>29.389973737782682</v>
      </c>
      <c r="AP243" s="73">
        <f t="shared" si="115"/>
        <v>29.389973737782682</v>
      </c>
    </row>
    <row r="244" spans="2:42" x14ac:dyDescent="0.25">
      <c r="B244" s="52">
        <f t="shared" si="104"/>
        <v>44761</v>
      </c>
      <c r="C244" s="64">
        <f t="shared" si="105"/>
        <v>0</v>
      </c>
      <c r="D244" s="17">
        <v>199.5</v>
      </c>
      <c r="E244" s="65">
        <f t="shared" si="87"/>
        <v>20.946742751032193</v>
      </c>
      <c r="F244" s="17"/>
      <c r="G244" s="56">
        <f t="shared" si="88"/>
        <v>16.435364490542867</v>
      </c>
      <c r="H244" s="56">
        <f t="shared" si="106"/>
        <v>16.435364490542867</v>
      </c>
      <c r="I244" s="56">
        <f t="shared" si="107"/>
        <v>16.435364490542867</v>
      </c>
      <c r="J244" s="65">
        <f t="shared" si="89"/>
        <v>16.435364490542867</v>
      </c>
      <c r="K244" s="58">
        <f t="shared" si="90"/>
        <v>-0.10164892350549808</v>
      </c>
      <c r="L244" s="17"/>
      <c r="M244" s="58">
        <f t="shared" si="91"/>
        <v>56.58007608436553</v>
      </c>
      <c r="N244" s="66">
        <f t="shared" si="92"/>
        <v>44761</v>
      </c>
      <c r="O244" s="58">
        <f t="shared" si="108"/>
        <v>3.8839666782340654</v>
      </c>
      <c r="P244" s="58">
        <f t="shared" si="93"/>
        <v>12.101648923505499</v>
      </c>
      <c r="Q244" s="58">
        <f t="shared" si="109"/>
        <v>20.319331168776934</v>
      </c>
      <c r="R244" s="52"/>
      <c r="S244" s="67">
        <f t="shared" si="94"/>
        <v>0.17646157455604902</v>
      </c>
      <c r="T244" s="67">
        <f t="shared" si="95"/>
        <v>0.51886500144235881</v>
      </c>
      <c r="U244" s="67">
        <f t="shared" si="96"/>
        <v>0.86126842832866857</v>
      </c>
      <c r="V244" s="67"/>
      <c r="W244" s="71">
        <f t="shared" si="97"/>
        <v>0.51456999956845528</v>
      </c>
      <c r="X244" s="17"/>
      <c r="Y244" s="68">
        <f t="shared" si="98"/>
        <v>44761</v>
      </c>
      <c r="Z244" s="69">
        <f t="shared" si="99"/>
        <v>4.2350777893451763</v>
      </c>
      <c r="AA244" s="69">
        <f t="shared" si="100"/>
        <v>12.452760034616611</v>
      </c>
      <c r="AB244" s="69">
        <f t="shared" si="101"/>
        <v>20.670442279888046</v>
      </c>
      <c r="AC244" s="17"/>
      <c r="AD244" s="69">
        <f t="shared" si="102"/>
        <v>12.349679989642926</v>
      </c>
      <c r="AE244" s="98"/>
      <c r="AF244" s="69">
        <f t="shared" si="110"/>
        <v>56.58007608436553</v>
      </c>
      <c r="AH244" s="69">
        <f t="shared" si="111"/>
        <v>16.43536449054287</v>
      </c>
      <c r="AJ244" s="103">
        <f t="shared" si="103"/>
        <v>52.147348859857885</v>
      </c>
      <c r="AK244" s="103">
        <f t="shared" si="112"/>
        <v>307.85265114014214</v>
      </c>
      <c r="AM244" s="108">
        <f t="shared" si="113"/>
        <v>29.509299842785463</v>
      </c>
      <c r="AN244" s="103">
        <f t="shared" si="114"/>
        <v>29.509299842785463</v>
      </c>
      <c r="AP244" s="73">
        <f t="shared" si="115"/>
        <v>29.509299842785463</v>
      </c>
    </row>
    <row r="245" spans="2:42" x14ac:dyDescent="0.25">
      <c r="B245" s="52">
        <f t="shared" si="104"/>
        <v>44762</v>
      </c>
      <c r="C245" s="64">
        <f t="shared" si="105"/>
        <v>0</v>
      </c>
      <c r="D245" s="17">
        <v>200.5</v>
      </c>
      <c r="E245" s="65">
        <f t="shared" si="87"/>
        <v>20.765651249226853</v>
      </c>
      <c r="F245" s="17"/>
      <c r="G245" s="56">
        <f t="shared" si="88"/>
        <v>16.389321678854536</v>
      </c>
      <c r="H245" s="56">
        <f t="shared" si="106"/>
        <v>16.389321678854536</v>
      </c>
      <c r="I245" s="56">
        <f t="shared" si="107"/>
        <v>16.389321678854536</v>
      </c>
      <c r="J245" s="65">
        <f t="shared" si="89"/>
        <v>16.389321678854536</v>
      </c>
      <c r="K245" s="58">
        <f t="shared" si="90"/>
        <v>-0.10289098086403312</v>
      </c>
      <c r="L245" s="17"/>
      <c r="M245" s="58">
        <f t="shared" si="91"/>
        <v>56.398984582560189</v>
      </c>
      <c r="N245" s="66">
        <f t="shared" si="92"/>
        <v>44762</v>
      </c>
      <c r="O245" s="58">
        <f t="shared" si="108"/>
        <v>3.9082301414367659</v>
      </c>
      <c r="P245" s="58">
        <f t="shared" si="93"/>
        <v>12.102890980864034</v>
      </c>
      <c r="Q245" s="58">
        <f t="shared" si="109"/>
        <v>20.297551820291304</v>
      </c>
      <c r="R245" s="52"/>
      <c r="S245" s="67">
        <f t="shared" si="94"/>
        <v>0.17747255218949487</v>
      </c>
      <c r="T245" s="67">
        <f t="shared" si="95"/>
        <v>0.51891675383229774</v>
      </c>
      <c r="U245" s="67">
        <f t="shared" si="96"/>
        <v>0.86036095547510061</v>
      </c>
      <c r="V245" s="67"/>
      <c r="W245" s="71">
        <f t="shared" si="97"/>
        <v>0.51456999956845528</v>
      </c>
      <c r="X245" s="17"/>
      <c r="Y245" s="68">
        <f t="shared" si="98"/>
        <v>44762</v>
      </c>
      <c r="Z245" s="69">
        <f t="shared" si="99"/>
        <v>4.2593412525478769</v>
      </c>
      <c r="AA245" s="69">
        <f t="shared" si="100"/>
        <v>12.454002091975145</v>
      </c>
      <c r="AB245" s="69">
        <f t="shared" si="101"/>
        <v>20.648662931402413</v>
      </c>
      <c r="AC245" s="17"/>
      <c r="AD245" s="69">
        <f t="shared" si="102"/>
        <v>12.349679989642926</v>
      </c>
      <c r="AE245" s="98"/>
      <c r="AF245" s="69">
        <f t="shared" si="110"/>
        <v>56.398984582560189</v>
      </c>
      <c r="AH245" s="69">
        <f t="shared" si="111"/>
        <v>16.389321678854536</v>
      </c>
      <c r="AJ245" s="103">
        <f t="shared" si="103"/>
        <v>52.514309998811378</v>
      </c>
      <c r="AK245" s="103">
        <f t="shared" si="112"/>
        <v>307.48569000118863</v>
      </c>
      <c r="AM245" s="108">
        <f t="shared" si="113"/>
        <v>29.630898192775081</v>
      </c>
      <c r="AN245" s="103">
        <f t="shared" si="114"/>
        <v>29.630898192775081</v>
      </c>
      <c r="AP245" s="73">
        <f t="shared" si="115"/>
        <v>29.630898192775081</v>
      </c>
    </row>
    <row r="246" spans="2:42" x14ac:dyDescent="0.25">
      <c r="B246" s="52">
        <f t="shared" si="104"/>
        <v>44763</v>
      </c>
      <c r="C246" s="64">
        <f t="shared" si="105"/>
        <v>0</v>
      </c>
      <c r="D246" s="17">
        <v>201.5</v>
      </c>
      <c r="E246" s="65">
        <f t="shared" si="87"/>
        <v>20.578732014090537</v>
      </c>
      <c r="F246" s="17"/>
      <c r="G246" s="56">
        <f t="shared" si="88"/>
        <v>16.342099718040515</v>
      </c>
      <c r="H246" s="56">
        <f t="shared" si="106"/>
        <v>16.342099718040515</v>
      </c>
      <c r="I246" s="56">
        <f t="shared" si="107"/>
        <v>16.342099718040515</v>
      </c>
      <c r="J246" s="65">
        <f t="shared" si="89"/>
        <v>16.342099718040515</v>
      </c>
      <c r="K246" s="58">
        <f t="shared" si="90"/>
        <v>-0.10398757371700817</v>
      </c>
      <c r="L246" s="17"/>
      <c r="M246" s="58">
        <f t="shared" si="91"/>
        <v>56.212065347423874</v>
      </c>
      <c r="N246" s="66">
        <f t="shared" si="92"/>
        <v>44763</v>
      </c>
      <c r="O246" s="58">
        <f t="shared" si="108"/>
        <v>3.9329377146967506</v>
      </c>
      <c r="P246" s="58">
        <f t="shared" si="93"/>
        <v>12.103987573717008</v>
      </c>
      <c r="Q246" s="58">
        <f t="shared" si="109"/>
        <v>20.275037432737264</v>
      </c>
      <c r="R246" s="52"/>
      <c r="S246" s="67">
        <f t="shared" si="94"/>
        <v>0.17850203440866091</v>
      </c>
      <c r="T246" s="67">
        <f t="shared" si="95"/>
        <v>0.51896244520117163</v>
      </c>
      <c r="U246" s="67">
        <f t="shared" si="96"/>
        <v>0.85942285599368229</v>
      </c>
      <c r="V246" s="67"/>
      <c r="W246" s="71">
        <f t="shared" si="97"/>
        <v>0.51456999956845528</v>
      </c>
      <c r="X246" s="17"/>
      <c r="Y246" s="68">
        <f t="shared" si="98"/>
        <v>44763</v>
      </c>
      <c r="Z246" s="69">
        <f t="shared" si="99"/>
        <v>4.2840488258078615</v>
      </c>
      <c r="AA246" s="69">
        <f t="shared" si="100"/>
        <v>12.455098684828119</v>
      </c>
      <c r="AB246" s="69">
        <f t="shared" si="101"/>
        <v>20.626148543848373</v>
      </c>
      <c r="AC246" s="17"/>
      <c r="AD246" s="69">
        <f t="shared" si="102"/>
        <v>12.349679989642926</v>
      </c>
      <c r="AE246" s="98"/>
      <c r="AF246" s="69">
        <f t="shared" si="110"/>
        <v>56.212065347423874</v>
      </c>
      <c r="AH246" s="69">
        <f t="shared" si="111"/>
        <v>16.342099718040512</v>
      </c>
      <c r="AJ246" s="103">
        <f t="shared" si="103"/>
        <v>52.891657620002441</v>
      </c>
      <c r="AK246" s="103">
        <f t="shared" si="112"/>
        <v>307.10834237999757</v>
      </c>
      <c r="AM246" s="108">
        <f t="shared" si="113"/>
        <v>29.754582077093431</v>
      </c>
      <c r="AN246" s="103">
        <f t="shared" si="114"/>
        <v>29.754582077093431</v>
      </c>
      <c r="AP246" s="73">
        <f t="shared" si="115"/>
        <v>29.754582077093431</v>
      </c>
    </row>
    <row r="247" spans="2:42" x14ac:dyDescent="0.25">
      <c r="B247" s="52">
        <f t="shared" si="104"/>
        <v>44764</v>
      </c>
      <c r="C247" s="64">
        <f t="shared" si="105"/>
        <v>0</v>
      </c>
      <c r="D247" s="17">
        <v>202.5</v>
      </c>
      <c r="E247" s="65">
        <f t="shared" si="87"/>
        <v>20.386051471974106</v>
      </c>
      <c r="F247" s="17"/>
      <c r="G247" s="56">
        <f t="shared" si="88"/>
        <v>16.293736789402406</v>
      </c>
      <c r="H247" s="56">
        <f t="shared" si="106"/>
        <v>16.293736789402406</v>
      </c>
      <c r="I247" s="56">
        <f t="shared" si="107"/>
        <v>16.293736789402406</v>
      </c>
      <c r="J247" s="65">
        <f t="shared" si="89"/>
        <v>16.293736789402406</v>
      </c>
      <c r="K247" s="58">
        <f t="shared" si="90"/>
        <v>-0.10493563702430449</v>
      </c>
      <c r="L247" s="17"/>
      <c r="M247" s="58">
        <f t="shared" si="91"/>
        <v>56.019384805307439</v>
      </c>
      <c r="N247" s="66">
        <f t="shared" si="92"/>
        <v>44764</v>
      </c>
      <c r="O247" s="58">
        <f t="shared" si="108"/>
        <v>3.9580672423231018</v>
      </c>
      <c r="P247" s="58">
        <f t="shared" si="93"/>
        <v>12.104935637024305</v>
      </c>
      <c r="Q247" s="58">
        <f t="shared" si="109"/>
        <v>20.251804031725506</v>
      </c>
      <c r="R247" s="52"/>
      <c r="S247" s="67">
        <f t="shared" si="94"/>
        <v>0.17954909805975888</v>
      </c>
      <c r="T247" s="67">
        <f t="shared" si="95"/>
        <v>0.51900194783897569</v>
      </c>
      <c r="U247" s="67">
        <f t="shared" si="96"/>
        <v>0.85845479761819243</v>
      </c>
      <c r="V247" s="67"/>
      <c r="W247" s="71">
        <f t="shared" si="97"/>
        <v>0.51456999956845528</v>
      </c>
      <c r="X247" s="17"/>
      <c r="Y247" s="68">
        <f t="shared" si="98"/>
        <v>44764</v>
      </c>
      <c r="Z247" s="69">
        <f t="shared" si="99"/>
        <v>4.3091783534342127</v>
      </c>
      <c r="AA247" s="69">
        <f t="shared" si="100"/>
        <v>12.456046748135417</v>
      </c>
      <c r="AB247" s="69">
        <f t="shared" si="101"/>
        <v>20.602915142836618</v>
      </c>
      <c r="AC247" s="17"/>
      <c r="AD247" s="69">
        <f t="shared" si="102"/>
        <v>12.349679989642926</v>
      </c>
      <c r="AE247" s="98"/>
      <c r="AF247" s="69">
        <f t="shared" si="110"/>
        <v>56.019384805307439</v>
      </c>
      <c r="AH247" s="69">
        <f t="shared" si="111"/>
        <v>16.293736789402406</v>
      </c>
      <c r="AJ247" s="103">
        <f t="shared" si="103"/>
        <v>53.279158643378928</v>
      </c>
      <c r="AK247" s="103">
        <f t="shared" si="112"/>
        <v>306.72084135662107</v>
      </c>
      <c r="AM247" s="108">
        <f t="shared" si="113"/>
        <v>29.880165452801098</v>
      </c>
      <c r="AN247" s="103">
        <f t="shared" si="114"/>
        <v>29.880165452801098</v>
      </c>
      <c r="AP247" s="73">
        <f t="shared" si="115"/>
        <v>29.880165452801098</v>
      </c>
    </row>
    <row r="248" spans="2:42" x14ac:dyDescent="0.25">
      <c r="B248" s="52">
        <f t="shared" si="104"/>
        <v>44765</v>
      </c>
      <c r="C248" s="64">
        <f t="shared" si="105"/>
        <v>0</v>
      </c>
      <c r="D248" s="17">
        <v>203.5</v>
      </c>
      <c r="E248" s="65">
        <f t="shared" si="87"/>
        <v>20.187677469212556</v>
      </c>
      <c r="F248" s="17"/>
      <c r="G248" s="56">
        <f t="shared" si="88"/>
        <v>16.244270776731856</v>
      </c>
      <c r="H248" s="56">
        <f t="shared" si="106"/>
        <v>16.244270776731856</v>
      </c>
      <c r="I248" s="56">
        <f t="shared" si="107"/>
        <v>16.244270776731856</v>
      </c>
      <c r="J248" s="65">
        <f t="shared" si="89"/>
        <v>16.244270776731856</v>
      </c>
      <c r="K248" s="58">
        <f t="shared" si="90"/>
        <v>-0.10573228413469753</v>
      </c>
      <c r="L248" s="17"/>
      <c r="M248" s="58">
        <f t="shared" si="91"/>
        <v>55.821010802545885</v>
      </c>
      <c r="N248" s="66">
        <f t="shared" si="92"/>
        <v>44765</v>
      </c>
      <c r="O248" s="58">
        <f t="shared" si="108"/>
        <v>3.9835968957687697</v>
      </c>
      <c r="P248" s="58">
        <f t="shared" si="93"/>
        <v>12.105732284134698</v>
      </c>
      <c r="Q248" s="58">
        <f t="shared" si="109"/>
        <v>20.227867672500626</v>
      </c>
      <c r="R248" s="52"/>
      <c r="S248" s="67">
        <f t="shared" si="94"/>
        <v>0.18061283361999503</v>
      </c>
      <c r="T248" s="67">
        <f t="shared" si="95"/>
        <v>0.51903514146857543</v>
      </c>
      <c r="U248" s="67">
        <f t="shared" si="96"/>
        <v>0.85745744931715573</v>
      </c>
      <c r="V248" s="67"/>
      <c r="W248" s="71">
        <f t="shared" si="97"/>
        <v>0.51456999956845528</v>
      </c>
      <c r="X248" s="17"/>
      <c r="Y248" s="68">
        <f t="shared" si="98"/>
        <v>44765</v>
      </c>
      <c r="Z248" s="69">
        <f t="shared" si="99"/>
        <v>4.3347080068798807</v>
      </c>
      <c r="AA248" s="69">
        <f t="shared" si="100"/>
        <v>12.45684339524581</v>
      </c>
      <c r="AB248" s="69">
        <f t="shared" si="101"/>
        <v>20.578978783611738</v>
      </c>
      <c r="AC248" s="17"/>
      <c r="AD248" s="69">
        <f t="shared" si="102"/>
        <v>12.349679989642926</v>
      </c>
      <c r="AE248" s="98"/>
      <c r="AF248" s="69">
        <f t="shared" si="110"/>
        <v>55.821010802545885</v>
      </c>
      <c r="AH248" s="69">
        <f t="shared" si="111"/>
        <v>16.244270776731859</v>
      </c>
      <c r="AJ248" s="103">
        <f t="shared" si="103"/>
        <v>53.676580417725823</v>
      </c>
      <c r="AK248" s="103">
        <f t="shared" si="112"/>
        <v>306.3234195822742</v>
      </c>
      <c r="AM248" s="108">
        <f t="shared" si="113"/>
        <v>30.007463332307765</v>
      </c>
      <c r="AN248" s="103">
        <f t="shared" si="114"/>
        <v>30.007463332307765</v>
      </c>
      <c r="AP248" s="73">
        <f t="shared" si="115"/>
        <v>30.007463332307765</v>
      </c>
    </row>
    <row r="249" spans="2:42" x14ac:dyDescent="0.25">
      <c r="B249" s="52">
        <f t="shared" si="104"/>
        <v>44766</v>
      </c>
      <c r="C249" s="64">
        <f t="shared" si="105"/>
        <v>0</v>
      </c>
      <c r="D249" s="17">
        <v>204.5</v>
      </c>
      <c r="E249" s="65">
        <f t="shared" si="87"/>
        <v>19.983679211376867</v>
      </c>
      <c r="F249" s="17"/>
      <c r="G249" s="56">
        <f t="shared" si="88"/>
        <v>16.193739191851851</v>
      </c>
      <c r="H249" s="56">
        <f t="shared" si="106"/>
        <v>16.193739191851851</v>
      </c>
      <c r="I249" s="56">
        <f t="shared" si="107"/>
        <v>16.193739191851851</v>
      </c>
      <c r="J249" s="65">
        <f t="shared" si="89"/>
        <v>16.193739191851851</v>
      </c>
      <c r="K249" s="58">
        <f t="shared" si="90"/>
        <v>-0.10637481064188736</v>
      </c>
      <c r="L249" s="17"/>
      <c r="M249" s="58">
        <f t="shared" si="91"/>
        <v>55.6170125447102</v>
      </c>
      <c r="N249" s="66">
        <f t="shared" si="92"/>
        <v>44766</v>
      </c>
      <c r="O249" s="58">
        <f t="shared" si="108"/>
        <v>4.0095052147159613</v>
      </c>
      <c r="P249" s="58">
        <f t="shared" si="93"/>
        <v>12.106374810641887</v>
      </c>
      <c r="Q249" s="58">
        <f t="shared" si="109"/>
        <v>20.203244406567812</v>
      </c>
      <c r="R249" s="52"/>
      <c r="S249" s="67">
        <f t="shared" si="94"/>
        <v>0.18169234690946134</v>
      </c>
      <c r="T249" s="67">
        <f t="shared" si="95"/>
        <v>0.51906191340637498</v>
      </c>
      <c r="U249" s="67">
        <f t="shared" si="96"/>
        <v>0.8564314799032885</v>
      </c>
      <c r="V249" s="67"/>
      <c r="W249" s="71">
        <f t="shared" si="97"/>
        <v>0.51456999956845528</v>
      </c>
      <c r="X249" s="17"/>
      <c r="Y249" s="68">
        <f t="shared" si="98"/>
        <v>44766</v>
      </c>
      <c r="Z249" s="69">
        <f t="shared" si="99"/>
        <v>4.3606163258270723</v>
      </c>
      <c r="AA249" s="69">
        <f t="shared" si="100"/>
        <v>12.457485921752999</v>
      </c>
      <c r="AB249" s="69">
        <f t="shared" si="101"/>
        <v>20.554355517678925</v>
      </c>
      <c r="AC249" s="17"/>
      <c r="AD249" s="69">
        <f t="shared" si="102"/>
        <v>12.349679989642926</v>
      </c>
      <c r="AE249" s="98"/>
      <c r="AF249" s="69">
        <f t="shared" si="110"/>
        <v>55.6170125447102</v>
      </c>
      <c r="AH249" s="69">
        <f t="shared" si="111"/>
        <v>16.193739191851854</v>
      </c>
      <c r="AJ249" s="103">
        <f t="shared" si="103"/>
        <v>54.083691114722185</v>
      </c>
      <c r="AK249" s="103">
        <f t="shared" si="112"/>
        <v>305.91630888527783</v>
      </c>
      <c r="AM249" s="108">
        <f t="shared" si="113"/>
        <v>30.136292144321995</v>
      </c>
      <c r="AN249" s="103">
        <f t="shared" si="114"/>
        <v>30.136292144321995</v>
      </c>
      <c r="AP249" s="73">
        <f t="shared" si="115"/>
        <v>30.136292144321995</v>
      </c>
    </row>
    <row r="250" spans="2:42" x14ac:dyDescent="0.25">
      <c r="B250" s="52">
        <f t="shared" si="104"/>
        <v>44767</v>
      </c>
      <c r="C250" s="64">
        <f t="shared" si="105"/>
        <v>0</v>
      </c>
      <c r="D250" s="17">
        <v>205.5</v>
      </c>
      <c r="E250" s="65">
        <f t="shared" si="87"/>
        <v>19.774127203129623</v>
      </c>
      <c r="F250" s="17"/>
      <c r="G250" s="56">
        <f t="shared" si="88"/>
        <v>16.142179106096215</v>
      </c>
      <c r="H250" s="56">
        <f t="shared" si="106"/>
        <v>16.142179106096215</v>
      </c>
      <c r="I250" s="56">
        <f t="shared" si="107"/>
        <v>16.142179106096215</v>
      </c>
      <c r="J250" s="65">
        <f t="shared" si="89"/>
        <v>16.142179106096215</v>
      </c>
      <c r="K250" s="58">
        <f t="shared" si="90"/>
        <v>-0.10686069803028547</v>
      </c>
      <c r="L250" s="17"/>
      <c r="M250" s="58">
        <f t="shared" si="91"/>
        <v>55.407460536462956</v>
      </c>
      <c r="N250" s="66">
        <f t="shared" si="92"/>
        <v>44767</v>
      </c>
      <c r="O250" s="58">
        <f t="shared" si="108"/>
        <v>4.0357711449821778</v>
      </c>
      <c r="P250" s="58">
        <f t="shared" si="93"/>
        <v>12.106860698030285</v>
      </c>
      <c r="Q250" s="58">
        <f t="shared" si="109"/>
        <v>20.177950251078393</v>
      </c>
      <c r="R250" s="52"/>
      <c r="S250" s="67">
        <f t="shared" si="94"/>
        <v>0.18278676067055372</v>
      </c>
      <c r="T250" s="67">
        <f t="shared" si="95"/>
        <v>0.51908215871422492</v>
      </c>
      <c r="U250" s="67">
        <f t="shared" si="96"/>
        <v>0.85537755675789606</v>
      </c>
      <c r="V250" s="67"/>
      <c r="W250" s="71">
        <f t="shared" si="97"/>
        <v>0.51456999956845528</v>
      </c>
      <c r="X250" s="17"/>
      <c r="Y250" s="68">
        <f t="shared" si="98"/>
        <v>44767</v>
      </c>
      <c r="Z250" s="69">
        <f t="shared" si="99"/>
        <v>4.3868822560932887</v>
      </c>
      <c r="AA250" s="69">
        <f t="shared" si="100"/>
        <v>12.457971809141398</v>
      </c>
      <c r="AB250" s="69">
        <f t="shared" si="101"/>
        <v>20.529061362189506</v>
      </c>
      <c r="AC250" s="17"/>
      <c r="AD250" s="69">
        <f t="shared" si="102"/>
        <v>12.349679989642926</v>
      </c>
      <c r="AE250" s="98"/>
      <c r="AF250" s="69">
        <f t="shared" si="110"/>
        <v>55.407460536462956</v>
      </c>
      <c r="AH250" s="69">
        <f t="shared" si="111"/>
        <v>16.142179106096215</v>
      </c>
      <c r="AJ250" s="103">
        <f t="shared" si="103"/>
        <v>54.500260092812368</v>
      </c>
      <c r="AK250" s="103">
        <f t="shared" si="112"/>
        <v>305.49973990718763</v>
      </c>
      <c r="AM250" s="108">
        <f t="shared" si="113"/>
        <v>30.266470068021242</v>
      </c>
      <c r="AN250" s="103">
        <f t="shared" si="114"/>
        <v>30.266470068021242</v>
      </c>
      <c r="AP250" s="73">
        <f t="shared" si="115"/>
        <v>30.266470068021242</v>
      </c>
    </row>
    <row r="251" spans="2:42" x14ac:dyDescent="0.25">
      <c r="B251" s="52">
        <f t="shared" si="104"/>
        <v>44768</v>
      </c>
      <c r="C251" s="64">
        <f t="shared" si="105"/>
        <v>0</v>
      </c>
      <c r="D251" s="17">
        <v>206.5</v>
      </c>
      <c r="E251" s="65">
        <f t="shared" si="87"/>
        <v>19.559093188821066</v>
      </c>
      <c r="F251" s="17"/>
      <c r="G251" s="56">
        <f t="shared" si="88"/>
        <v>16.089627087669665</v>
      </c>
      <c r="H251" s="56">
        <f t="shared" si="106"/>
        <v>16.089627087669665</v>
      </c>
      <c r="I251" s="56">
        <f t="shared" si="107"/>
        <v>16.089627087669665</v>
      </c>
      <c r="J251" s="65">
        <f t="shared" si="89"/>
        <v>16.089627087669665</v>
      </c>
      <c r="K251" s="58">
        <f t="shared" si="90"/>
        <v>-0.10718761710623545</v>
      </c>
      <c r="L251" s="17"/>
      <c r="M251" s="58">
        <f t="shared" si="91"/>
        <v>55.192426522154399</v>
      </c>
      <c r="N251" s="66">
        <f t="shared" si="92"/>
        <v>44768</v>
      </c>
      <c r="O251" s="58">
        <f t="shared" si="108"/>
        <v>4.0623740732714033</v>
      </c>
      <c r="P251" s="58">
        <f t="shared" si="93"/>
        <v>12.107187617106236</v>
      </c>
      <c r="Q251" s="58">
        <f t="shared" si="109"/>
        <v>20.152001160941069</v>
      </c>
      <c r="R251" s="52"/>
      <c r="S251" s="67">
        <f t="shared" si="94"/>
        <v>0.18389521601593811</v>
      </c>
      <c r="T251" s="67">
        <f t="shared" si="95"/>
        <v>0.51909578034238946</v>
      </c>
      <c r="U251" s="67">
        <f t="shared" si="96"/>
        <v>0.85429634466884086</v>
      </c>
      <c r="V251" s="67"/>
      <c r="W251" s="71">
        <f t="shared" si="97"/>
        <v>0.51456999956845528</v>
      </c>
      <c r="X251" s="17"/>
      <c r="Y251" s="68">
        <f t="shared" si="98"/>
        <v>44768</v>
      </c>
      <c r="Z251" s="69">
        <f t="shared" si="99"/>
        <v>4.4134851843825142</v>
      </c>
      <c r="AA251" s="69">
        <f t="shared" si="100"/>
        <v>12.458298728217347</v>
      </c>
      <c r="AB251" s="69">
        <f t="shared" si="101"/>
        <v>20.503112272052181</v>
      </c>
      <c r="AC251" s="17"/>
      <c r="AD251" s="69">
        <f t="shared" si="102"/>
        <v>12.349679989642926</v>
      </c>
      <c r="AE251" s="98"/>
      <c r="AF251" s="69">
        <f t="shared" si="110"/>
        <v>55.192426522154399</v>
      </c>
      <c r="AH251" s="69">
        <f t="shared" si="111"/>
        <v>16.089627087669669</v>
      </c>
      <c r="AJ251" s="103">
        <f t="shared" si="103"/>
        <v>54.926058231183774</v>
      </c>
      <c r="AK251" s="103">
        <f t="shared" si="112"/>
        <v>305.07394176881621</v>
      </c>
      <c r="AM251" s="108">
        <f t="shared" si="113"/>
        <v>30.397817340559609</v>
      </c>
      <c r="AN251" s="103">
        <f t="shared" si="114"/>
        <v>30.397817340559609</v>
      </c>
      <c r="AP251" s="73">
        <f t="shared" si="115"/>
        <v>30.397817340559609</v>
      </c>
    </row>
    <row r="252" spans="2:42" x14ac:dyDescent="0.25">
      <c r="B252" s="52">
        <f t="shared" si="104"/>
        <v>44769</v>
      </c>
      <c r="C252" s="64">
        <f t="shared" si="105"/>
        <v>0</v>
      </c>
      <c r="D252" s="17">
        <v>207.5</v>
      </c>
      <c r="E252" s="65">
        <f t="shared" si="87"/>
        <v>19.338650093955284</v>
      </c>
      <c r="F252" s="17"/>
      <c r="G252" s="56">
        <f t="shared" si="88"/>
        <v>16.036119144789936</v>
      </c>
      <c r="H252" s="56">
        <f t="shared" si="106"/>
        <v>16.036119144789936</v>
      </c>
      <c r="I252" s="56">
        <f t="shared" si="107"/>
        <v>16.036119144789936</v>
      </c>
      <c r="J252" s="65">
        <f t="shared" si="89"/>
        <v>16.036119144789936</v>
      </c>
      <c r="K252" s="58">
        <f t="shared" si="90"/>
        <v>-0.10735343121058782</v>
      </c>
      <c r="L252" s="17"/>
      <c r="M252" s="58">
        <f t="shared" si="91"/>
        <v>54.97198342728862</v>
      </c>
      <c r="N252" s="66">
        <f t="shared" si="92"/>
        <v>44769</v>
      </c>
      <c r="O252" s="58">
        <f t="shared" si="108"/>
        <v>4.0892938588156191</v>
      </c>
      <c r="P252" s="58">
        <f t="shared" si="93"/>
        <v>12.107353431210587</v>
      </c>
      <c r="Q252" s="58">
        <f t="shared" si="109"/>
        <v>20.125413003605555</v>
      </c>
      <c r="R252" s="52"/>
      <c r="S252" s="67">
        <f t="shared" si="94"/>
        <v>0.18501687374694709</v>
      </c>
      <c r="T252" s="67">
        <f t="shared" si="95"/>
        <v>0.51910268926340408</v>
      </c>
      <c r="U252" s="67">
        <f t="shared" si="96"/>
        <v>0.85318850477986108</v>
      </c>
      <c r="V252" s="67"/>
      <c r="W252" s="71">
        <f t="shared" si="97"/>
        <v>0.51456999956845528</v>
      </c>
      <c r="X252" s="17"/>
      <c r="Y252" s="68">
        <f t="shared" si="98"/>
        <v>44769</v>
      </c>
      <c r="Z252" s="69">
        <f t="shared" si="99"/>
        <v>4.4404049699267301</v>
      </c>
      <c r="AA252" s="69">
        <f t="shared" si="100"/>
        <v>12.458464542321698</v>
      </c>
      <c r="AB252" s="69">
        <f t="shared" si="101"/>
        <v>20.476524114716668</v>
      </c>
      <c r="AC252" s="17"/>
      <c r="AD252" s="69">
        <f t="shared" si="102"/>
        <v>12.349679989642926</v>
      </c>
      <c r="AE252" s="98"/>
      <c r="AF252" s="69">
        <f t="shared" si="110"/>
        <v>54.97198342728862</v>
      </c>
      <c r="AH252" s="69">
        <f t="shared" si="111"/>
        <v>16.036119144789936</v>
      </c>
      <c r="AJ252" s="103">
        <f t="shared" si="103"/>
        <v>55.360858234351809</v>
      </c>
      <c r="AK252" s="103">
        <f t="shared" si="112"/>
        <v>304.63914176564822</v>
      </c>
      <c r="AM252" s="108">
        <f t="shared" si="113"/>
        <v>30.53015653822531</v>
      </c>
      <c r="AN252" s="103">
        <f t="shared" si="114"/>
        <v>30.53015653822531</v>
      </c>
      <c r="AP252" s="73">
        <f t="shared" si="115"/>
        <v>30.53015653822531</v>
      </c>
    </row>
    <row r="253" spans="2:42" x14ac:dyDescent="0.25">
      <c r="B253" s="52">
        <f t="shared" si="104"/>
        <v>44770</v>
      </c>
      <c r="C253" s="64">
        <f t="shared" si="105"/>
        <v>0</v>
      </c>
      <c r="D253" s="17">
        <v>208.5</v>
      </c>
      <c r="E253" s="65">
        <f t="shared" si="87"/>
        <v>19.112871967648346</v>
      </c>
      <c r="F253" s="17"/>
      <c r="G253" s="56">
        <f t="shared" si="88"/>
        <v>15.981690674477997</v>
      </c>
      <c r="H253" s="56">
        <f t="shared" si="106"/>
        <v>15.981690674477997</v>
      </c>
      <c r="I253" s="56">
        <f t="shared" si="107"/>
        <v>15.981690674477997</v>
      </c>
      <c r="J253" s="65">
        <f t="shared" si="89"/>
        <v>15.981690674477997</v>
      </c>
      <c r="K253" s="58">
        <f t="shared" si="90"/>
        <v>-0.10735619920880043</v>
      </c>
      <c r="L253" s="17"/>
      <c r="M253" s="58">
        <f t="shared" si="91"/>
        <v>54.746205300981678</v>
      </c>
      <c r="N253" s="66">
        <f t="shared" si="92"/>
        <v>44770</v>
      </c>
      <c r="O253" s="58">
        <f t="shared" si="108"/>
        <v>4.1165108619698012</v>
      </c>
      <c r="P253" s="58">
        <f t="shared" si="93"/>
        <v>12.1073561992088</v>
      </c>
      <c r="Q253" s="58">
        <f t="shared" si="109"/>
        <v>20.098201536447799</v>
      </c>
      <c r="R253" s="52"/>
      <c r="S253" s="67">
        <f t="shared" si="94"/>
        <v>0.18615091554503801</v>
      </c>
      <c r="T253" s="67">
        <f t="shared" si="95"/>
        <v>0.51910280459666303</v>
      </c>
      <c r="U253" s="67">
        <f t="shared" si="96"/>
        <v>0.85205469364828801</v>
      </c>
      <c r="V253" s="67"/>
      <c r="W253" s="71">
        <f t="shared" si="97"/>
        <v>0.51456999956845528</v>
      </c>
      <c r="X253" s="17"/>
      <c r="Y253" s="68">
        <f t="shared" si="98"/>
        <v>44770</v>
      </c>
      <c r="Z253" s="69">
        <f t="shared" si="99"/>
        <v>4.4676219730809121</v>
      </c>
      <c r="AA253" s="69">
        <f t="shared" si="100"/>
        <v>12.458467310319913</v>
      </c>
      <c r="AB253" s="69">
        <f t="shared" si="101"/>
        <v>20.449312647558912</v>
      </c>
      <c r="AC253" s="17"/>
      <c r="AD253" s="69">
        <f t="shared" si="102"/>
        <v>12.349679989642926</v>
      </c>
      <c r="AE253" s="98"/>
      <c r="AF253" s="69">
        <f t="shared" si="110"/>
        <v>54.746205300981678</v>
      </c>
      <c r="AH253" s="69">
        <f t="shared" si="111"/>
        <v>15.981690674477999</v>
      </c>
      <c r="AJ253" s="103">
        <f t="shared" si="103"/>
        <v>55.804434908034516</v>
      </c>
      <c r="AK253" s="103">
        <f t="shared" si="112"/>
        <v>304.19556509196548</v>
      </c>
      <c r="AM253" s="108">
        <f t="shared" si="113"/>
        <v>30.66331283173086</v>
      </c>
      <c r="AN253" s="103">
        <f t="shared" si="114"/>
        <v>30.66331283173086</v>
      </c>
      <c r="AP253" s="73">
        <f t="shared" si="115"/>
        <v>30.66331283173086</v>
      </c>
    </row>
    <row r="254" spans="2:42" x14ac:dyDescent="0.25">
      <c r="B254" s="52">
        <f t="shared" si="104"/>
        <v>44771</v>
      </c>
      <c r="C254" s="64">
        <f t="shared" si="105"/>
        <v>0</v>
      </c>
      <c r="D254" s="17">
        <v>209.5</v>
      </c>
      <c r="E254" s="65">
        <f t="shared" si="87"/>
        <v>18.881833926192726</v>
      </c>
      <c r="F254" s="17"/>
      <c r="G254" s="56">
        <f t="shared" si="88"/>
        <v>15.926376416832557</v>
      </c>
      <c r="H254" s="56">
        <f t="shared" si="106"/>
        <v>15.926376416832557</v>
      </c>
      <c r="I254" s="56">
        <f t="shared" si="107"/>
        <v>15.926376416832557</v>
      </c>
      <c r="J254" s="65">
        <f t="shared" si="89"/>
        <v>15.926376416832557</v>
      </c>
      <c r="K254" s="58">
        <f t="shared" si="90"/>
        <v>-0.10719417825498762</v>
      </c>
      <c r="L254" s="17"/>
      <c r="M254" s="58">
        <f t="shared" si="91"/>
        <v>54.515167259526059</v>
      </c>
      <c r="N254" s="66">
        <f t="shared" si="92"/>
        <v>44771</v>
      </c>
      <c r="O254" s="58">
        <f t="shared" si="108"/>
        <v>4.1440059698387088</v>
      </c>
      <c r="P254" s="58">
        <f t="shared" si="93"/>
        <v>12.107194178254987</v>
      </c>
      <c r="Q254" s="58">
        <f t="shared" si="109"/>
        <v>20.070382386671266</v>
      </c>
      <c r="R254" s="52"/>
      <c r="S254" s="67">
        <f t="shared" si="94"/>
        <v>0.18729654503957582</v>
      </c>
      <c r="T254" s="67">
        <f t="shared" si="95"/>
        <v>0.51909605372358747</v>
      </c>
      <c r="U254" s="67">
        <f t="shared" si="96"/>
        <v>0.85089556240759912</v>
      </c>
      <c r="V254" s="67"/>
      <c r="W254" s="71">
        <f t="shared" si="97"/>
        <v>0.51456999956845528</v>
      </c>
      <c r="X254" s="17"/>
      <c r="Y254" s="68">
        <f t="shared" si="98"/>
        <v>44771</v>
      </c>
      <c r="Z254" s="69">
        <f t="shared" si="99"/>
        <v>4.4951170809498198</v>
      </c>
      <c r="AA254" s="69">
        <f t="shared" si="100"/>
        <v>12.458305289366098</v>
      </c>
      <c r="AB254" s="69">
        <f t="shared" si="101"/>
        <v>20.421493497782379</v>
      </c>
      <c r="AC254" s="17"/>
      <c r="AD254" s="69">
        <f t="shared" si="102"/>
        <v>12.349679989642926</v>
      </c>
      <c r="AE254" s="98"/>
      <c r="AF254" s="69">
        <f t="shared" si="110"/>
        <v>54.515167259526059</v>
      </c>
      <c r="AH254" s="69">
        <f t="shared" si="111"/>
        <v>15.926376416832559</v>
      </c>
      <c r="AJ254" s="103">
        <f t="shared" si="103"/>
        <v>56.256565407152827</v>
      </c>
      <c r="AK254" s="103">
        <f t="shared" si="112"/>
        <v>303.74343459284717</v>
      </c>
      <c r="AM254" s="108">
        <f t="shared" si="113"/>
        <v>30.797114216267921</v>
      </c>
      <c r="AN254" s="103">
        <f t="shared" si="114"/>
        <v>30.797114216267921</v>
      </c>
      <c r="AP254" s="73">
        <f t="shared" si="115"/>
        <v>30.797114216267921</v>
      </c>
    </row>
    <row r="255" spans="2:42" x14ac:dyDescent="0.25">
      <c r="B255" s="52">
        <f t="shared" si="104"/>
        <v>44772</v>
      </c>
      <c r="C255" s="64">
        <f t="shared" si="105"/>
        <v>0</v>
      </c>
      <c r="D255" s="17">
        <v>210.5</v>
      </c>
      <c r="E255" s="65">
        <f t="shared" si="87"/>
        <v>18.645612097834238</v>
      </c>
      <c r="F255" s="17"/>
      <c r="G255" s="56">
        <f t="shared" si="88"/>
        <v>15.870210414599581</v>
      </c>
      <c r="H255" s="56">
        <f t="shared" si="106"/>
        <v>15.870210414599581</v>
      </c>
      <c r="I255" s="56">
        <f t="shared" si="107"/>
        <v>15.870210414599581</v>
      </c>
      <c r="J255" s="65">
        <f t="shared" si="89"/>
        <v>15.870210414599581</v>
      </c>
      <c r="K255" s="58">
        <f t="shared" si="90"/>
        <v>-0.10686582632660271</v>
      </c>
      <c r="L255" s="17"/>
      <c r="M255" s="58">
        <f t="shared" si="91"/>
        <v>54.278945431167571</v>
      </c>
      <c r="N255" s="66">
        <f t="shared" si="92"/>
        <v>44772</v>
      </c>
      <c r="O255" s="58">
        <f t="shared" si="108"/>
        <v>4.1717606190268119</v>
      </c>
      <c r="P255" s="58">
        <f t="shared" si="93"/>
        <v>12.106865826326603</v>
      </c>
      <c r="Q255" s="58">
        <f t="shared" si="109"/>
        <v>20.041971033626393</v>
      </c>
      <c r="R255" s="52"/>
      <c r="S255" s="67">
        <f t="shared" si="94"/>
        <v>0.18845298875574679</v>
      </c>
      <c r="T255" s="67">
        <f t="shared" si="95"/>
        <v>0.51908237239323807</v>
      </c>
      <c r="U255" s="67">
        <f t="shared" si="96"/>
        <v>0.84971175603072935</v>
      </c>
      <c r="V255" s="67"/>
      <c r="W255" s="71">
        <f t="shared" si="97"/>
        <v>0.51456999956845528</v>
      </c>
      <c r="X255" s="17"/>
      <c r="Y255" s="68">
        <f t="shared" si="98"/>
        <v>44772</v>
      </c>
      <c r="Z255" s="69">
        <f t="shared" si="99"/>
        <v>4.5228717301379229</v>
      </c>
      <c r="AA255" s="69">
        <f t="shared" si="100"/>
        <v>12.457976937437714</v>
      </c>
      <c r="AB255" s="69">
        <f t="shared" si="101"/>
        <v>20.393082144737505</v>
      </c>
      <c r="AC255" s="17"/>
      <c r="AD255" s="69">
        <f t="shared" si="102"/>
        <v>12.349679989642926</v>
      </c>
      <c r="AE255" s="98"/>
      <c r="AF255" s="69">
        <f t="shared" si="110"/>
        <v>54.278945431167571</v>
      </c>
      <c r="AH255" s="69">
        <f t="shared" si="111"/>
        <v>15.870210414599583</v>
      </c>
      <c r="AJ255" s="103">
        <f t="shared" si="103"/>
        <v>56.717029456920947</v>
      </c>
      <c r="AK255" s="103">
        <f t="shared" si="112"/>
        <v>303.28297054307905</v>
      </c>
      <c r="AM255" s="108">
        <f t="shared" si="113"/>
        <v>30.931391717085805</v>
      </c>
      <c r="AN255" s="103">
        <f t="shared" si="114"/>
        <v>30.931391717085805</v>
      </c>
      <c r="AP255" s="73">
        <f t="shared" si="115"/>
        <v>30.931391717085805</v>
      </c>
    </row>
    <row r="256" spans="2:42" x14ac:dyDescent="0.25">
      <c r="B256" s="52">
        <f t="shared" si="104"/>
        <v>44773</v>
      </c>
      <c r="C256" s="64">
        <f t="shared" si="105"/>
        <v>0</v>
      </c>
      <c r="D256" s="17">
        <v>211.5</v>
      </c>
      <c r="E256" s="65">
        <f t="shared" si="87"/>
        <v>18.404283568859789</v>
      </c>
      <c r="F256" s="17"/>
      <c r="G256" s="56">
        <f t="shared" si="88"/>
        <v>15.813225977827525</v>
      </c>
      <c r="H256" s="56">
        <f t="shared" si="106"/>
        <v>15.813225977827525</v>
      </c>
      <c r="I256" s="56">
        <f t="shared" si="107"/>
        <v>15.813225977827525</v>
      </c>
      <c r="J256" s="65">
        <f t="shared" si="89"/>
        <v>15.813225977827525</v>
      </c>
      <c r="K256" s="58">
        <f t="shared" si="90"/>
        <v>-0.10636980452669553</v>
      </c>
      <c r="L256" s="17"/>
      <c r="M256" s="58">
        <f t="shared" si="91"/>
        <v>54.037616902193122</v>
      </c>
      <c r="N256" s="66">
        <f t="shared" si="92"/>
        <v>44773</v>
      </c>
      <c r="O256" s="58">
        <f t="shared" si="108"/>
        <v>4.1997568156129326</v>
      </c>
      <c r="P256" s="58">
        <f t="shared" si="93"/>
        <v>12.106369804526695</v>
      </c>
      <c r="Q256" s="58">
        <f t="shared" si="109"/>
        <v>20.012982793440457</v>
      </c>
      <c r="R256" s="52"/>
      <c r="S256" s="67">
        <f t="shared" si="94"/>
        <v>0.18961949694683516</v>
      </c>
      <c r="T256" s="67">
        <f t="shared" si="95"/>
        <v>0.51906170481824199</v>
      </c>
      <c r="U256" s="67">
        <f t="shared" si="96"/>
        <v>0.84850391268964875</v>
      </c>
      <c r="V256" s="67"/>
      <c r="W256" s="71">
        <f t="shared" si="97"/>
        <v>0.51456999956845528</v>
      </c>
      <c r="X256" s="17"/>
      <c r="Y256" s="68">
        <f t="shared" si="98"/>
        <v>44773</v>
      </c>
      <c r="Z256" s="69">
        <f t="shared" si="99"/>
        <v>4.5508679267240435</v>
      </c>
      <c r="AA256" s="69">
        <f t="shared" si="100"/>
        <v>12.457480915637808</v>
      </c>
      <c r="AB256" s="69">
        <f t="shared" si="101"/>
        <v>20.36409390455157</v>
      </c>
      <c r="AC256" s="17"/>
      <c r="AD256" s="69">
        <f t="shared" si="102"/>
        <v>12.349679989642926</v>
      </c>
      <c r="AE256" s="98"/>
      <c r="AF256" s="69">
        <f t="shared" si="110"/>
        <v>54.037616902193122</v>
      </c>
      <c r="AH256" s="69">
        <f t="shared" si="111"/>
        <v>15.813225977827527</v>
      </c>
      <c r="AJ256" s="103">
        <f t="shared" si="103"/>
        <v>57.185609548094156</v>
      </c>
      <c r="AK256" s="103">
        <f t="shared" si="112"/>
        <v>302.81439045190587</v>
      </c>
      <c r="AM256" s="108">
        <f t="shared" si="113"/>
        <v>31.065979571459398</v>
      </c>
      <c r="AN256" s="103">
        <f t="shared" si="114"/>
        <v>31.065979571459398</v>
      </c>
      <c r="AP256" s="73">
        <f t="shared" si="115"/>
        <v>31.065979571459398</v>
      </c>
    </row>
    <row r="257" spans="2:42" x14ac:dyDescent="0.25">
      <c r="B257" s="52">
        <f t="shared" si="104"/>
        <v>44774</v>
      </c>
      <c r="C257" s="64">
        <f t="shared" si="105"/>
        <v>0</v>
      </c>
      <c r="D257" s="17">
        <v>212.5</v>
      </c>
      <c r="E257" s="65">
        <f t="shared" si="87"/>
        <v>18.157926331086468</v>
      </c>
      <c r="F257" s="17"/>
      <c r="G257" s="56">
        <f t="shared" si="88"/>
        <v>15.755455653382734</v>
      </c>
      <c r="H257" s="56">
        <f t="shared" si="106"/>
        <v>15.755455653382734</v>
      </c>
      <c r="I257" s="56">
        <f t="shared" si="107"/>
        <v>15.755455653382734</v>
      </c>
      <c r="J257" s="65">
        <f t="shared" si="89"/>
        <v>15.755455653382734</v>
      </c>
      <c r="K257" s="58">
        <f t="shared" si="90"/>
        <v>-0.10570497915095663</v>
      </c>
      <c r="L257" s="17"/>
      <c r="M257" s="58">
        <f t="shared" si="91"/>
        <v>53.791259664419798</v>
      </c>
      <c r="N257" s="66">
        <f t="shared" si="92"/>
        <v>44774</v>
      </c>
      <c r="O257" s="58">
        <f t="shared" si="108"/>
        <v>4.2279771524595899</v>
      </c>
      <c r="P257" s="58">
        <f t="shared" si="93"/>
        <v>12.105704979150957</v>
      </c>
      <c r="Q257" s="58">
        <f t="shared" si="109"/>
        <v>19.983432805842323</v>
      </c>
      <c r="R257" s="52"/>
      <c r="S257" s="67">
        <f t="shared" si="94"/>
        <v>0.19079534431544587</v>
      </c>
      <c r="T257" s="67">
        <f t="shared" si="95"/>
        <v>0.51903400376091957</v>
      </c>
      <c r="U257" s="67">
        <f t="shared" si="96"/>
        <v>0.84727266320639316</v>
      </c>
      <c r="V257" s="67"/>
      <c r="W257" s="71">
        <f t="shared" si="97"/>
        <v>0.51456999956845528</v>
      </c>
      <c r="X257" s="17"/>
      <c r="Y257" s="68">
        <f t="shared" si="98"/>
        <v>44774</v>
      </c>
      <c r="Z257" s="69">
        <f t="shared" si="99"/>
        <v>4.5790882635707009</v>
      </c>
      <c r="AA257" s="69">
        <f t="shared" si="100"/>
        <v>12.45681609026207</v>
      </c>
      <c r="AB257" s="69">
        <f t="shared" si="101"/>
        <v>20.334543916953436</v>
      </c>
      <c r="AC257" s="17"/>
      <c r="AD257" s="69">
        <f t="shared" si="102"/>
        <v>12.349679989642926</v>
      </c>
      <c r="AE257" s="98"/>
      <c r="AF257" s="69">
        <f t="shared" si="110"/>
        <v>53.791259664419798</v>
      </c>
      <c r="AH257" s="69">
        <f t="shared" si="111"/>
        <v>15.755455653382736</v>
      </c>
      <c r="AJ257" s="103">
        <f t="shared" si="103"/>
        <v>57.66209110752267</v>
      </c>
      <c r="AK257" s="103">
        <f t="shared" si="112"/>
        <v>302.33790889247734</v>
      </c>
      <c r="AM257" s="108">
        <f t="shared" si="113"/>
        <v>31.200715387999118</v>
      </c>
      <c r="AN257" s="103">
        <f t="shared" si="114"/>
        <v>31.200715387999118</v>
      </c>
      <c r="AP257" s="73">
        <f t="shared" si="115"/>
        <v>31.200715387999118</v>
      </c>
    </row>
    <row r="258" spans="2:42" x14ac:dyDescent="0.25">
      <c r="B258" s="52">
        <f t="shared" si="104"/>
        <v>44775</v>
      </c>
      <c r="C258" s="64">
        <f t="shared" si="105"/>
        <v>0</v>
      </c>
      <c r="D258" s="17">
        <v>213.5</v>
      </c>
      <c r="E258" s="65">
        <f t="shared" si="87"/>
        <v>17.906619230834004</v>
      </c>
      <c r="F258" s="17"/>
      <c r="G258" s="56">
        <f t="shared" si="88"/>
        <v>15.696931199087626</v>
      </c>
      <c r="H258" s="56">
        <f t="shared" si="106"/>
        <v>15.696931199087626</v>
      </c>
      <c r="I258" s="56">
        <f t="shared" si="107"/>
        <v>15.696931199087626</v>
      </c>
      <c r="J258" s="65">
        <f t="shared" si="89"/>
        <v>15.696931199087626</v>
      </c>
      <c r="K258" s="58">
        <f t="shared" si="90"/>
        <v>-0.10487042351702548</v>
      </c>
      <c r="L258" s="17"/>
      <c r="M258" s="58">
        <f t="shared" si="91"/>
        <v>53.539952564167336</v>
      </c>
      <c r="N258" s="66">
        <f t="shared" si="92"/>
        <v>44775</v>
      </c>
      <c r="O258" s="58">
        <f t="shared" si="108"/>
        <v>4.2564048239732131</v>
      </c>
      <c r="P258" s="58">
        <f t="shared" si="93"/>
        <v>12.104870423517026</v>
      </c>
      <c r="Q258" s="58">
        <f t="shared" si="109"/>
        <v>19.953336023060839</v>
      </c>
      <c r="R258" s="52"/>
      <c r="S258" s="67">
        <f t="shared" si="94"/>
        <v>0.19197983062851351</v>
      </c>
      <c r="T258" s="67">
        <f t="shared" si="95"/>
        <v>0.5189992306095057</v>
      </c>
      <c r="U258" s="67">
        <f t="shared" si="96"/>
        <v>0.84601863059049798</v>
      </c>
      <c r="V258" s="67"/>
      <c r="W258" s="71">
        <f t="shared" si="97"/>
        <v>0.51456999956845528</v>
      </c>
      <c r="X258" s="17"/>
      <c r="Y258" s="68">
        <f t="shared" si="98"/>
        <v>44775</v>
      </c>
      <c r="Z258" s="69">
        <f t="shared" si="99"/>
        <v>4.607515935084324</v>
      </c>
      <c r="AA258" s="69">
        <f t="shared" si="100"/>
        <v>12.455981534628137</v>
      </c>
      <c r="AB258" s="69">
        <f t="shared" si="101"/>
        <v>20.304447134171951</v>
      </c>
      <c r="AC258" s="17"/>
      <c r="AD258" s="69">
        <f t="shared" si="102"/>
        <v>12.349679989642926</v>
      </c>
      <c r="AE258" s="98"/>
      <c r="AF258" s="69">
        <f t="shared" si="110"/>
        <v>53.539952564167336</v>
      </c>
      <c r="AH258" s="69">
        <f t="shared" si="111"/>
        <v>15.696931199087627</v>
      </c>
      <c r="AJ258" s="103">
        <f t="shared" si="103"/>
        <v>58.146262645220119</v>
      </c>
      <c r="AK258" s="103">
        <f t="shared" si="112"/>
        <v>301.85373735477987</v>
      </c>
      <c r="AM258" s="108">
        <f t="shared" si="113"/>
        <v>31.335440284324996</v>
      </c>
      <c r="AN258" s="103">
        <f t="shared" si="114"/>
        <v>31.335440284324996</v>
      </c>
      <c r="AP258" s="73">
        <f t="shared" si="115"/>
        <v>31.335440284324996</v>
      </c>
    </row>
    <row r="259" spans="2:42" x14ac:dyDescent="0.25">
      <c r="B259" s="52">
        <f t="shared" si="104"/>
        <v>44776</v>
      </c>
      <c r="C259" s="64">
        <f t="shared" si="105"/>
        <v>0</v>
      </c>
      <c r="D259" s="17">
        <v>214.5</v>
      </c>
      <c r="E259" s="65">
        <f t="shared" si="87"/>
        <v>17.65044191945502</v>
      </c>
      <c r="F259" s="17"/>
      <c r="G259" s="56">
        <f t="shared" si="88"/>
        <v>15.637683562235825</v>
      </c>
      <c r="H259" s="56">
        <f t="shared" si="106"/>
        <v>15.637683562235825</v>
      </c>
      <c r="I259" s="56">
        <f t="shared" si="107"/>
        <v>15.637683562235825</v>
      </c>
      <c r="J259" s="65">
        <f t="shared" si="89"/>
        <v>15.637683562235825</v>
      </c>
      <c r="K259" s="58">
        <f t="shared" si="90"/>
        <v>-0.10386541955381184</v>
      </c>
      <c r="L259" s="17"/>
      <c r="M259" s="58">
        <f t="shared" si="91"/>
        <v>53.283775252788352</v>
      </c>
      <c r="N259" s="66">
        <f t="shared" si="92"/>
        <v>44776</v>
      </c>
      <c r="O259" s="58">
        <f t="shared" si="108"/>
        <v>4.2850236384358986</v>
      </c>
      <c r="P259" s="58">
        <f t="shared" si="93"/>
        <v>12.103865419553811</v>
      </c>
      <c r="Q259" s="58">
        <f t="shared" si="109"/>
        <v>19.922707200671724</v>
      </c>
      <c r="R259" s="52"/>
      <c r="S259" s="67">
        <f t="shared" si="94"/>
        <v>0.1931722812311254</v>
      </c>
      <c r="T259" s="67">
        <f t="shared" si="95"/>
        <v>0.51895735544437183</v>
      </c>
      <c r="U259" s="67">
        <f t="shared" si="96"/>
        <v>0.84474242965761814</v>
      </c>
      <c r="V259" s="67"/>
      <c r="W259" s="71">
        <f t="shared" si="97"/>
        <v>0.51456999956845528</v>
      </c>
      <c r="X259" s="17"/>
      <c r="Y259" s="68">
        <f t="shared" si="98"/>
        <v>44776</v>
      </c>
      <c r="Z259" s="69">
        <f t="shared" si="99"/>
        <v>4.6361347495470095</v>
      </c>
      <c r="AA259" s="69">
        <f t="shared" si="100"/>
        <v>12.454976530664924</v>
      </c>
      <c r="AB259" s="69">
        <f t="shared" si="101"/>
        <v>20.273818311782836</v>
      </c>
      <c r="AC259" s="17"/>
      <c r="AD259" s="69">
        <f t="shared" si="102"/>
        <v>12.349679989642926</v>
      </c>
      <c r="AE259" s="98"/>
      <c r="AF259" s="69">
        <f t="shared" si="110"/>
        <v>53.283775252788352</v>
      </c>
      <c r="AH259" s="69">
        <f t="shared" si="111"/>
        <v>15.637683562235827</v>
      </c>
      <c r="AJ259" s="103">
        <f t="shared" si="103"/>
        <v>58.637915879195937</v>
      </c>
      <c r="AK259" s="103">
        <f t="shared" si="112"/>
        <v>301.36208412080407</v>
      </c>
      <c r="AM259" s="108">
        <f t="shared" si="113"/>
        <v>31.46999900417908</v>
      </c>
      <c r="AN259" s="103">
        <f t="shared" si="114"/>
        <v>31.46999900417908</v>
      </c>
      <c r="AP259" s="73">
        <f t="shared" si="115"/>
        <v>31.46999900417908</v>
      </c>
    </row>
    <row r="260" spans="2:42" x14ac:dyDescent="0.25">
      <c r="B260" s="52">
        <f t="shared" si="104"/>
        <v>44777</v>
      </c>
      <c r="C260" s="64">
        <f t="shared" si="105"/>
        <v>0</v>
      </c>
      <c r="D260" s="17">
        <v>215.5</v>
      </c>
      <c r="E260" s="65">
        <f t="shared" si="87"/>
        <v>17.389474805489577</v>
      </c>
      <c r="F260" s="17"/>
      <c r="G260" s="56">
        <f t="shared" si="88"/>
        <v>15.577742862233595</v>
      </c>
      <c r="H260" s="56">
        <f t="shared" si="106"/>
        <v>15.577742862233595</v>
      </c>
      <c r="I260" s="56">
        <f t="shared" si="107"/>
        <v>15.577742862233595</v>
      </c>
      <c r="J260" s="65">
        <f t="shared" si="89"/>
        <v>15.577742862233595</v>
      </c>
      <c r="K260" s="58">
        <f t="shared" si="90"/>
        <v>-0.10268945914885559</v>
      </c>
      <c r="L260" s="17"/>
      <c r="M260" s="58">
        <f t="shared" si="91"/>
        <v>53.02280813882291</v>
      </c>
      <c r="N260" s="66">
        <f t="shared" si="92"/>
        <v>44777</v>
      </c>
      <c r="O260" s="58">
        <f t="shared" si="108"/>
        <v>4.3138180280320579</v>
      </c>
      <c r="P260" s="58">
        <f t="shared" si="93"/>
        <v>12.102689459148856</v>
      </c>
      <c r="Q260" s="58">
        <f t="shared" si="109"/>
        <v>19.891560890265652</v>
      </c>
      <c r="R260" s="52"/>
      <c r="S260" s="67">
        <f t="shared" si="94"/>
        <v>0.1943720474642987</v>
      </c>
      <c r="T260" s="67">
        <f t="shared" si="95"/>
        <v>0.51890835709416527</v>
      </c>
      <c r="U260" s="67">
        <f t="shared" si="96"/>
        <v>0.84344466672403184</v>
      </c>
      <c r="V260" s="67"/>
      <c r="W260" s="71">
        <f t="shared" si="97"/>
        <v>0.51456999956845528</v>
      </c>
      <c r="X260" s="17"/>
      <c r="Y260" s="68">
        <f t="shared" si="98"/>
        <v>44777</v>
      </c>
      <c r="Z260" s="69">
        <f t="shared" si="99"/>
        <v>4.6649291391431689</v>
      </c>
      <c r="AA260" s="69">
        <f t="shared" si="100"/>
        <v>12.453800570259967</v>
      </c>
      <c r="AB260" s="69">
        <f t="shared" si="101"/>
        <v>20.242672001376764</v>
      </c>
      <c r="AC260" s="17"/>
      <c r="AD260" s="69">
        <f t="shared" si="102"/>
        <v>12.349679989642926</v>
      </c>
      <c r="AE260" s="98"/>
      <c r="AF260" s="69">
        <f t="shared" si="110"/>
        <v>53.02280813882291</v>
      </c>
      <c r="AH260" s="69">
        <f t="shared" si="111"/>
        <v>15.577742862233595</v>
      </c>
      <c r="AJ260" s="103">
        <f t="shared" si="103"/>
        <v>59.136845839325382</v>
      </c>
      <c r="AK260" s="103">
        <f t="shared" si="112"/>
        <v>300.86315416067464</v>
      </c>
      <c r="AM260" s="108">
        <f t="shared" si="113"/>
        <v>31.604240015088134</v>
      </c>
      <c r="AN260" s="103">
        <f t="shared" si="114"/>
        <v>31.604240015088134</v>
      </c>
      <c r="AP260" s="73">
        <f t="shared" si="115"/>
        <v>31.604240015088134</v>
      </c>
    </row>
    <row r="261" spans="2:42" x14ac:dyDescent="0.25">
      <c r="B261" s="52">
        <f t="shared" si="104"/>
        <v>44778</v>
      </c>
      <c r="C261" s="64">
        <f t="shared" si="105"/>
        <v>0</v>
      </c>
      <c r="D261" s="17">
        <v>216.5</v>
      </c>
      <c r="E261" s="65">
        <f t="shared" si="87"/>
        <v>17.123799008502608</v>
      </c>
      <c r="F261" s="17"/>
      <c r="G261" s="56">
        <f t="shared" si="88"/>
        <v>15.51713837711455</v>
      </c>
      <c r="H261" s="56">
        <f t="shared" si="106"/>
        <v>15.51713837711455</v>
      </c>
      <c r="I261" s="56">
        <f t="shared" si="107"/>
        <v>15.51713837711455</v>
      </c>
      <c r="J261" s="65">
        <f t="shared" si="89"/>
        <v>15.51713837711455</v>
      </c>
      <c r="K261" s="58">
        <f t="shared" si="90"/>
        <v>-0.10134224525202259</v>
      </c>
      <c r="L261" s="17"/>
      <c r="M261" s="58">
        <f t="shared" si="91"/>
        <v>52.757132341835941</v>
      </c>
      <c r="N261" s="66">
        <f t="shared" si="92"/>
        <v>44778</v>
      </c>
      <c r="O261" s="58">
        <f t="shared" si="108"/>
        <v>4.3427730566947469</v>
      </c>
      <c r="P261" s="58">
        <f t="shared" si="93"/>
        <v>12.101342245252022</v>
      </c>
      <c r="Q261" s="58">
        <f t="shared" si="109"/>
        <v>19.859911433809298</v>
      </c>
      <c r="R261" s="52"/>
      <c r="S261" s="67">
        <f t="shared" si="94"/>
        <v>0.19557850699191076</v>
      </c>
      <c r="T261" s="67">
        <f t="shared" si="95"/>
        <v>0.51885222318179725</v>
      </c>
      <c r="U261" s="67">
        <f t="shared" si="96"/>
        <v>0.84212593937168378</v>
      </c>
      <c r="V261" s="67"/>
      <c r="W261" s="71">
        <f t="shared" si="97"/>
        <v>0.51456999956845528</v>
      </c>
      <c r="X261" s="17"/>
      <c r="Y261" s="68">
        <f t="shared" si="98"/>
        <v>44778</v>
      </c>
      <c r="Z261" s="69">
        <f t="shared" si="99"/>
        <v>4.6938841678058587</v>
      </c>
      <c r="AA261" s="69">
        <f t="shared" si="100"/>
        <v>12.452453356363133</v>
      </c>
      <c r="AB261" s="69">
        <f t="shared" si="101"/>
        <v>20.211022544920411</v>
      </c>
      <c r="AC261" s="17"/>
      <c r="AD261" s="69">
        <f t="shared" si="102"/>
        <v>12.349679989642926</v>
      </c>
      <c r="AE261" s="98"/>
      <c r="AF261" s="69">
        <f t="shared" si="110"/>
        <v>52.757132341835941</v>
      </c>
      <c r="AH261" s="69">
        <f t="shared" si="111"/>
        <v>15.517138377114552</v>
      </c>
      <c r="AJ261" s="103">
        <f t="shared" si="103"/>
        <v>59.642850951539671</v>
      </c>
      <c r="AK261" s="103">
        <f t="shared" si="112"/>
        <v>300.35714904846031</v>
      </c>
      <c r="AM261" s="108">
        <f t="shared" si="113"/>
        <v>31.738015587711715</v>
      </c>
      <c r="AN261" s="103">
        <f t="shared" si="114"/>
        <v>31.738015587711715</v>
      </c>
      <c r="AP261" s="73">
        <f t="shared" si="115"/>
        <v>31.738015587711715</v>
      </c>
    </row>
    <row r="262" spans="2:42" x14ac:dyDescent="0.25">
      <c r="B262" s="52">
        <f t="shared" si="104"/>
        <v>44779</v>
      </c>
      <c r="C262" s="64">
        <f t="shared" si="105"/>
        <v>0</v>
      </c>
      <c r="D262" s="17">
        <v>217.5</v>
      </c>
      <c r="E262" s="65">
        <f t="shared" si="87"/>
        <v>16.85349631465543</v>
      </c>
      <c r="F262" s="17"/>
      <c r="G262" s="56">
        <f t="shared" si="88"/>
        <v>15.455898533675326</v>
      </c>
      <c r="H262" s="56">
        <f t="shared" si="106"/>
        <v>15.455898533675326</v>
      </c>
      <c r="I262" s="56">
        <f t="shared" si="107"/>
        <v>15.455898533675326</v>
      </c>
      <c r="J262" s="65">
        <f t="shared" si="89"/>
        <v>15.455898533675326</v>
      </c>
      <c r="K262" s="58">
        <f t="shared" si="90"/>
        <v>-9.9823692734117939E-2</v>
      </c>
      <c r="L262" s="17"/>
      <c r="M262" s="58">
        <f t="shared" si="91"/>
        <v>52.486829647988763</v>
      </c>
      <c r="N262" s="66">
        <f t="shared" si="92"/>
        <v>44779</v>
      </c>
      <c r="O262" s="58">
        <f t="shared" si="108"/>
        <v>4.371874425896455</v>
      </c>
      <c r="P262" s="58">
        <f t="shared" si="93"/>
        <v>12.099823692734118</v>
      </c>
      <c r="Q262" s="58">
        <f t="shared" si="109"/>
        <v>19.827772959571782</v>
      </c>
      <c r="R262" s="52"/>
      <c r="S262" s="67">
        <f t="shared" si="94"/>
        <v>0.19679106404198193</v>
      </c>
      <c r="T262" s="67">
        <f t="shared" si="95"/>
        <v>0.51878895016021787</v>
      </c>
      <c r="U262" s="67">
        <f t="shared" si="96"/>
        <v>0.84078683627845385</v>
      </c>
      <c r="V262" s="67"/>
      <c r="W262" s="71">
        <f t="shared" si="97"/>
        <v>0.51456999956845528</v>
      </c>
      <c r="X262" s="17"/>
      <c r="Y262" s="68">
        <f t="shared" si="98"/>
        <v>44779</v>
      </c>
      <c r="Z262" s="69">
        <f t="shared" si="99"/>
        <v>4.7229855370075668</v>
      </c>
      <c r="AA262" s="69">
        <f t="shared" si="100"/>
        <v>12.450934803845229</v>
      </c>
      <c r="AB262" s="69">
        <f t="shared" si="101"/>
        <v>20.178884070682891</v>
      </c>
      <c r="AC262" s="17"/>
      <c r="AD262" s="69">
        <f t="shared" si="102"/>
        <v>12.349679989642926</v>
      </c>
      <c r="AE262" s="98"/>
      <c r="AF262" s="69">
        <f t="shared" si="110"/>
        <v>52.486829647988763</v>
      </c>
      <c r="AH262" s="69">
        <f t="shared" si="111"/>
        <v>15.455898533675324</v>
      </c>
      <c r="AJ262" s="103">
        <f t="shared" si="103"/>
        <v>60.155733103614608</v>
      </c>
      <c r="AK262" s="103">
        <f t="shared" si="112"/>
        <v>299.84426689638542</v>
      </c>
      <c r="AM262" s="108">
        <f t="shared" si="113"/>
        <v>31.871181858022883</v>
      </c>
      <c r="AN262" s="103">
        <f t="shared" si="114"/>
        <v>31.871181858022883</v>
      </c>
      <c r="AP262" s="73">
        <f t="shared" si="115"/>
        <v>31.871181858022883</v>
      </c>
    </row>
    <row r="263" spans="2:42" x14ac:dyDescent="0.25">
      <c r="B263" s="52">
        <f t="shared" si="104"/>
        <v>44780</v>
      </c>
      <c r="C263" s="64">
        <f t="shared" si="105"/>
        <v>0</v>
      </c>
      <c r="D263" s="17">
        <v>218.5</v>
      </c>
      <c r="E263" s="65">
        <f t="shared" si="87"/>
        <v>16.578649134055009</v>
      </c>
      <c r="F263" s="17"/>
      <c r="G263" s="56">
        <f t="shared" si="88"/>
        <v>15.394050900982284</v>
      </c>
      <c r="H263" s="56">
        <f t="shared" si="106"/>
        <v>15.394050900982284</v>
      </c>
      <c r="I263" s="56">
        <f t="shared" si="107"/>
        <v>15.394050900982284</v>
      </c>
      <c r="J263" s="65">
        <f t="shared" si="89"/>
        <v>15.394050900982284</v>
      </c>
      <c r="K263" s="58">
        <f t="shared" si="90"/>
        <v>-9.8133928999273007E-2</v>
      </c>
      <c r="L263" s="17"/>
      <c r="M263" s="58">
        <f t="shared" si="91"/>
        <v>52.211982467388339</v>
      </c>
      <c r="N263" s="66">
        <f t="shared" si="92"/>
        <v>44780</v>
      </c>
      <c r="O263" s="58">
        <f t="shared" si="108"/>
        <v>4.4011084785081307</v>
      </c>
      <c r="P263" s="58">
        <f t="shared" si="93"/>
        <v>12.098133928999273</v>
      </c>
      <c r="Q263" s="58">
        <f t="shared" si="109"/>
        <v>19.795159379490414</v>
      </c>
      <c r="R263" s="52"/>
      <c r="S263" s="67">
        <f t="shared" si="94"/>
        <v>0.1980091495674684</v>
      </c>
      <c r="T263" s="67">
        <f t="shared" si="95"/>
        <v>0.51871854333793266</v>
      </c>
      <c r="U263" s="67">
        <f t="shared" si="96"/>
        <v>0.83942793710839692</v>
      </c>
      <c r="V263" s="67"/>
      <c r="W263" s="71">
        <f t="shared" si="97"/>
        <v>0.51456999956845528</v>
      </c>
      <c r="X263" s="17"/>
      <c r="Y263" s="68">
        <f t="shared" si="98"/>
        <v>44780</v>
      </c>
      <c r="Z263" s="69">
        <f t="shared" si="99"/>
        <v>4.7522195896192416</v>
      </c>
      <c r="AA263" s="69">
        <f t="shared" si="100"/>
        <v>12.449245040110384</v>
      </c>
      <c r="AB263" s="69">
        <f t="shared" si="101"/>
        <v>20.146270490601527</v>
      </c>
      <c r="AC263" s="17"/>
      <c r="AD263" s="69">
        <f t="shared" si="102"/>
        <v>12.349679989642926</v>
      </c>
      <c r="AE263" s="98"/>
      <c r="AF263" s="69">
        <f t="shared" si="110"/>
        <v>52.211982467388339</v>
      </c>
      <c r="AH263" s="69">
        <f t="shared" si="111"/>
        <v>15.394050900982286</v>
      </c>
      <c r="AJ263" s="103">
        <f t="shared" si="103"/>
        <v>60.675297693821179</v>
      </c>
      <c r="AK263" s="103">
        <f t="shared" si="112"/>
        <v>299.32470230617884</v>
      </c>
      <c r="AM263" s="108">
        <f t="shared" si="113"/>
        <v>32.003598873469286</v>
      </c>
      <c r="AN263" s="103">
        <f t="shared" si="114"/>
        <v>32.003598873469286</v>
      </c>
      <c r="AP263" s="73">
        <f t="shared" si="115"/>
        <v>32.003598873469286</v>
      </c>
    </row>
    <row r="264" spans="2:42" x14ac:dyDescent="0.25">
      <c r="B264" s="52">
        <f t="shared" si="104"/>
        <v>44781</v>
      </c>
      <c r="C264" s="64">
        <f t="shared" si="105"/>
        <v>0</v>
      </c>
      <c r="D264" s="17">
        <v>219.5</v>
      </c>
      <c r="E264" s="65">
        <f t="shared" si="87"/>
        <v>16.299340459917513</v>
      </c>
      <c r="F264" s="17"/>
      <c r="G264" s="56">
        <f t="shared" si="88"/>
        <v>15.331622187004188</v>
      </c>
      <c r="H264" s="56">
        <f t="shared" si="106"/>
        <v>15.331622187004188</v>
      </c>
      <c r="I264" s="56">
        <f t="shared" si="107"/>
        <v>15.331622187004188</v>
      </c>
      <c r="J264" s="65">
        <f t="shared" si="89"/>
        <v>15.331622187004188</v>
      </c>
      <c r="K264" s="58">
        <f t="shared" si="90"/>
        <v>-9.6273294350246799E-2</v>
      </c>
      <c r="L264" s="17"/>
      <c r="M264" s="58">
        <f t="shared" si="91"/>
        <v>51.932673793250842</v>
      </c>
      <c r="N264" s="66">
        <f t="shared" si="92"/>
        <v>44781</v>
      </c>
      <c r="O264" s="58">
        <f t="shared" si="108"/>
        <v>4.4304622008481536</v>
      </c>
      <c r="P264" s="58">
        <f t="shared" si="93"/>
        <v>12.096273294350247</v>
      </c>
      <c r="Q264" s="58">
        <f t="shared" si="109"/>
        <v>19.76208438785234</v>
      </c>
      <c r="R264" s="52"/>
      <c r="S264" s="67">
        <f t="shared" si="94"/>
        <v>0.19923222133163604</v>
      </c>
      <c r="T264" s="67">
        <f t="shared" si="95"/>
        <v>0.51864101689422326</v>
      </c>
      <c r="U264" s="67">
        <f t="shared" si="96"/>
        <v>0.83804981245681054</v>
      </c>
      <c r="V264" s="67"/>
      <c r="W264" s="71">
        <f t="shared" si="97"/>
        <v>0.51456999956845528</v>
      </c>
      <c r="X264" s="17"/>
      <c r="Y264" s="68">
        <f t="shared" si="98"/>
        <v>44781</v>
      </c>
      <c r="Z264" s="69">
        <f t="shared" si="99"/>
        <v>4.7815733119592654</v>
      </c>
      <c r="AA264" s="69">
        <f t="shared" si="100"/>
        <v>12.447384405461358</v>
      </c>
      <c r="AB264" s="69">
        <f t="shared" si="101"/>
        <v>20.113195498963453</v>
      </c>
      <c r="AC264" s="17"/>
      <c r="AD264" s="69">
        <f t="shared" si="102"/>
        <v>12.349679989642926</v>
      </c>
      <c r="AE264" s="98"/>
      <c r="AF264" s="69">
        <f t="shared" si="110"/>
        <v>51.932673793250842</v>
      </c>
      <c r="AH264" s="69">
        <f t="shared" si="111"/>
        <v>15.331622187004188</v>
      </c>
      <c r="AJ264" s="103">
        <f t="shared" si="103"/>
        <v>61.201353663675555</v>
      </c>
      <c r="AK264" s="103">
        <f t="shared" si="112"/>
        <v>298.79864633632445</v>
      </c>
      <c r="AM264" s="108">
        <f t="shared" si="113"/>
        <v>32.135130624253755</v>
      </c>
      <c r="AN264" s="103">
        <f t="shared" si="114"/>
        <v>32.135130624253755</v>
      </c>
      <c r="AP264" s="73">
        <f t="shared" si="115"/>
        <v>32.135130624253755</v>
      </c>
    </row>
    <row r="265" spans="2:42" x14ac:dyDescent="0.25">
      <c r="B265" s="52">
        <f t="shared" si="104"/>
        <v>44782</v>
      </c>
      <c r="C265" s="64">
        <f t="shared" si="105"/>
        <v>0</v>
      </c>
      <c r="D265" s="17">
        <v>220.5</v>
      </c>
      <c r="E265" s="65">
        <f t="shared" si="87"/>
        <v>16.0156538295759</v>
      </c>
      <c r="F265" s="17"/>
      <c r="G265" s="56">
        <f t="shared" si="88"/>
        <v>15.268638238131588</v>
      </c>
      <c r="H265" s="56">
        <f t="shared" si="106"/>
        <v>15.268638238131588</v>
      </c>
      <c r="I265" s="56">
        <f t="shared" si="107"/>
        <v>15.268638238131588</v>
      </c>
      <c r="J265" s="65">
        <f t="shared" si="89"/>
        <v>15.268638238131588</v>
      </c>
      <c r="K265" s="58">
        <f t="shared" si="90"/>
        <v>-9.4242342106064414E-2</v>
      </c>
      <c r="L265" s="17"/>
      <c r="M265" s="58">
        <f t="shared" si="91"/>
        <v>51.648987162909236</v>
      </c>
      <c r="N265" s="66">
        <f t="shared" si="92"/>
        <v>44782</v>
      </c>
      <c r="O265" s="58">
        <f t="shared" si="108"/>
        <v>4.4599232230402697</v>
      </c>
      <c r="P265" s="58">
        <f t="shared" si="93"/>
        <v>12.094242342106064</v>
      </c>
      <c r="Q265" s="58">
        <f t="shared" si="109"/>
        <v>19.728561461171857</v>
      </c>
      <c r="R265" s="52"/>
      <c r="S265" s="67">
        <f t="shared" si="94"/>
        <v>0.20045976392297421</v>
      </c>
      <c r="T265" s="67">
        <f t="shared" si="95"/>
        <v>0.51855639388404895</v>
      </c>
      <c r="U265" s="67">
        <f t="shared" si="96"/>
        <v>0.83665302384512374</v>
      </c>
      <c r="V265" s="67"/>
      <c r="W265" s="71">
        <f t="shared" si="97"/>
        <v>0.51456999956845528</v>
      </c>
      <c r="X265" s="17"/>
      <c r="Y265" s="68">
        <f t="shared" si="98"/>
        <v>44782</v>
      </c>
      <c r="Z265" s="69">
        <f t="shared" si="99"/>
        <v>4.8110343341513815</v>
      </c>
      <c r="AA265" s="69">
        <f t="shared" si="100"/>
        <v>12.445353453217175</v>
      </c>
      <c r="AB265" s="69">
        <f t="shared" si="101"/>
        <v>20.07967257228297</v>
      </c>
      <c r="AC265" s="17"/>
      <c r="AD265" s="69">
        <f t="shared" si="102"/>
        <v>12.349679989642926</v>
      </c>
      <c r="AE265" s="98"/>
      <c r="AF265" s="69">
        <f t="shared" si="110"/>
        <v>51.648987162909236</v>
      </c>
      <c r="AH265" s="69">
        <f t="shared" si="111"/>
        <v>15.268638238131588</v>
      </c>
      <c r="AJ265" s="103">
        <f t="shared" si="103"/>
        <v>61.733713515993578</v>
      </c>
      <c r="AK265" s="103">
        <f t="shared" si="112"/>
        <v>298.2662864840064</v>
      </c>
      <c r="AM265" s="108">
        <f t="shared" si="113"/>
        <v>32.265645060857203</v>
      </c>
      <c r="AN265" s="103">
        <f t="shared" si="114"/>
        <v>32.265645060857203</v>
      </c>
      <c r="AP265" s="73">
        <f t="shared" si="115"/>
        <v>32.265645060857203</v>
      </c>
    </row>
    <row r="266" spans="2:42" x14ac:dyDescent="0.25">
      <c r="B266" s="52">
        <f t="shared" si="104"/>
        <v>44783</v>
      </c>
      <c r="C266" s="64">
        <f t="shared" si="105"/>
        <v>0</v>
      </c>
      <c r="D266" s="17">
        <v>221.5</v>
      </c>
      <c r="E266" s="65">
        <f t="shared" si="87"/>
        <v>15.727673287354316</v>
      </c>
      <c r="F266" s="17"/>
      <c r="G266" s="56">
        <f t="shared" si="88"/>
        <v>15.205124041351475</v>
      </c>
      <c r="H266" s="56">
        <f t="shared" si="106"/>
        <v>15.205124041351475</v>
      </c>
      <c r="I266" s="56">
        <f t="shared" si="107"/>
        <v>15.205124041351475</v>
      </c>
      <c r="J266" s="65">
        <f t="shared" si="89"/>
        <v>15.205124041351475</v>
      </c>
      <c r="K266" s="58">
        <f t="shared" si="90"/>
        <v>-9.2041838471697363E-2</v>
      </c>
      <c r="L266" s="17"/>
      <c r="M266" s="58">
        <f t="shared" si="91"/>
        <v>51.361006620687647</v>
      </c>
      <c r="N266" s="66">
        <f t="shared" si="92"/>
        <v>44783</v>
      </c>
      <c r="O266" s="58">
        <f t="shared" si="108"/>
        <v>4.4894798177959601</v>
      </c>
      <c r="P266" s="58">
        <f t="shared" si="93"/>
        <v>12.092041838471697</v>
      </c>
      <c r="Q266" s="58">
        <f t="shared" si="109"/>
        <v>19.694603859147435</v>
      </c>
      <c r="R266" s="52"/>
      <c r="S266" s="67">
        <f t="shared" si="94"/>
        <v>0.20169128870446129</v>
      </c>
      <c r="T266" s="67">
        <f t="shared" si="95"/>
        <v>0.51846470623261709</v>
      </c>
      <c r="U266" s="67">
        <f t="shared" si="96"/>
        <v>0.83523812376077278</v>
      </c>
      <c r="V266" s="67"/>
      <c r="W266" s="71">
        <f t="shared" si="97"/>
        <v>0.51456999956845528</v>
      </c>
      <c r="X266" s="17"/>
      <c r="Y266" s="68">
        <f t="shared" si="98"/>
        <v>44783</v>
      </c>
      <c r="Z266" s="69">
        <f t="shared" si="99"/>
        <v>4.840590928907071</v>
      </c>
      <c r="AA266" s="69">
        <f t="shared" si="100"/>
        <v>12.44315294958281</v>
      </c>
      <c r="AB266" s="69">
        <f t="shared" si="101"/>
        <v>20.045714970258548</v>
      </c>
      <c r="AC266" s="17"/>
      <c r="AD266" s="69">
        <f t="shared" si="102"/>
        <v>12.349679989642926</v>
      </c>
      <c r="AE266" s="98"/>
      <c r="AF266" s="69">
        <f t="shared" si="110"/>
        <v>51.361006620687647</v>
      </c>
      <c r="AH266" s="69">
        <f t="shared" si="111"/>
        <v>15.205124041351477</v>
      </c>
      <c r="AJ266" s="103">
        <f t="shared" si="103"/>
        <v>62.272193319414932</v>
      </c>
      <c r="AK266" s="103">
        <f t="shared" si="112"/>
        <v>297.72780668058505</v>
      </c>
      <c r="AM266" s="108">
        <f t="shared" si="113"/>
        <v>32.395014098903246</v>
      </c>
      <c r="AN266" s="103">
        <f t="shared" si="114"/>
        <v>32.395014098903246</v>
      </c>
      <c r="AP266" s="73">
        <f t="shared" si="115"/>
        <v>32.395014098903246</v>
      </c>
    </row>
    <row r="267" spans="2:42" x14ac:dyDescent="0.25">
      <c r="B267" s="52">
        <f t="shared" si="104"/>
        <v>44784</v>
      </c>
      <c r="C267" s="64">
        <f t="shared" si="105"/>
        <v>0</v>
      </c>
      <c r="D267" s="17">
        <v>222.5</v>
      </c>
      <c r="E267" s="65">
        <f t="shared" si="87"/>
        <v>15.435483349326034</v>
      </c>
      <c r="F267" s="17"/>
      <c r="G267" s="56">
        <f t="shared" si="88"/>
        <v>15.141103728853896</v>
      </c>
      <c r="H267" s="56">
        <f t="shared" si="106"/>
        <v>15.141103728853896</v>
      </c>
      <c r="I267" s="56">
        <f t="shared" si="107"/>
        <v>15.141103728853896</v>
      </c>
      <c r="J267" s="65">
        <f t="shared" si="89"/>
        <v>15.141103728853896</v>
      </c>
      <c r="K267" s="58">
        <f t="shared" si="90"/>
        <v>-8.9672762159775071E-2</v>
      </c>
      <c r="L267" s="17"/>
      <c r="M267" s="58">
        <f t="shared" si="91"/>
        <v>51.068816682659367</v>
      </c>
      <c r="N267" s="66">
        <f t="shared" si="92"/>
        <v>44784</v>
      </c>
      <c r="O267" s="58">
        <f t="shared" si="108"/>
        <v>4.5191208977328277</v>
      </c>
      <c r="P267" s="58">
        <f t="shared" si="93"/>
        <v>12.089672762159775</v>
      </c>
      <c r="Q267" s="58">
        <f t="shared" si="109"/>
        <v>19.660224626586725</v>
      </c>
      <c r="R267" s="52"/>
      <c r="S267" s="67">
        <f t="shared" si="94"/>
        <v>0.20292633370183077</v>
      </c>
      <c r="T267" s="67">
        <f t="shared" si="95"/>
        <v>0.5183659947196203</v>
      </c>
      <c r="U267" s="67">
        <f t="shared" si="96"/>
        <v>0.83380565573740983</v>
      </c>
      <c r="V267" s="67"/>
      <c r="W267" s="71">
        <f t="shared" si="97"/>
        <v>0.51456999956845528</v>
      </c>
      <c r="X267" s="17"/>
      <c r="Y267" s="68">
        <f t="shared" si="98"/>
        <v>44784</v>
      </c>
      <c r="Z267" s="69">
        <f t="shared" si="99"/>
        <v>4.8702320088439386</v>
      </c>
      <c r="AA267" s="69">
        <f t="shared" si="100"/>
        <v>12.440783873270888</v>
      </c>
      <c r="AB267" s="69">
        <f t="shared" si="101"/>
        <v>20.011335737697834</v>
      </c>
      <c r="AC267" s="17"/>
      <c r="AD267" s="69">
        <f t="shared" si="102"/>
        <v>12.349679989642926</v>
      </c>
      <c r="AE267" s="98"/>
      <c r="AF267" s="69">
        <f t="shared" si="110"/>
        <v>51.068816682659367</v>
      </c>
      <c r="AH267" s="69">
        <f t="shared" si="111"/>
        <v>15.141103728853896</v>
      </c>
      <c r="AJ267" s="103">
        <f t="shared" si="103"/>
        <v>62.816612700517169</v>
      </c>
      <c r="AK267" s="103">
        <f t="shared" si="112"/>
        <v>297.18338729948283</v>
      </c>
      <c r="AM267" s="108">
        <f t="shared" si="113"/>
        <v>32.523113612434763</v>
      </c>
      <c r="AN267" s="103">
        <f t="shared" si="114"/>
        <v>32.523113612434763</v>
      </c>
      <c r="AP267" s="73">
        <f t="shared" si="115"/>
        <v>32.523113612434763</v>
      </c>
    </row>
    <row r="268" spans="2:42" x14ac:dyDescent="0.25">
      <c r="B268" s="52">
        <f t="shared" si="104"/>
        <v>44785</v>
      </c>
      <c r="C268" s="64">
        <f t="shared" si="105"/>
        <v>0</v>
      </c>
      <c r="D268" s="17">
        <v>223.5</v>
      </c>
      <c r="E268" s="65">
        <f t="shared" si="87"/>
        <v>15.139168969965446</v>
      </c>
      <c r="F268" s="17"/>
      <c r="G268" s="56">
        <f t="shared" si="88"/>
        <v>15.076600584856889</v>
      </c>
      <c r="H268" s="56">
        <f t="shared" si="106"/>
        <v>15.076600584856889</v>
      </c>
      <c r="I268" s="56">
        <f t="shared" si="107"/>
        <v>15.076600584856889</v>
      </c>
      <c r="J268" s="65">
        <f t="shared" si="89"/>
        <v>15.076600584856889</v>
      </c>
      <c r="K268" s="58">
        <f t="shared" si="90"/>
        <v>-8.7136303764600312E-2</v>
      </c>
      <c r="L268" s="17"/>
      <c r="M268" s="58">
        <f t="shared" si="91"/>
        <v>50.772502303298779</v>
      </c>
      <c r="N268" s="66">
        <f t="shared" si="92"/>
        <v>44785</v>
      </c>
      <c r="O268" s="58">
        <f t="shared" si="108"/>
        <v>4.5488360113361557</v>
      </c>
      <c r="P268" s="58">
        <f t="shared" si="93"/>
        <v>12.0871363037646</v>
      </c>
      <c r="Q268" s="58">
        <f t="shared" si="109"/>
        <v>19.625436596193044</v>
      </c>
      <c r="R268" s="52"/>
      <c r="S268" s="67">
        <f t="shared" si="94"/>
        <v>0.20416446343530278</v>
      </c>
      <c r="T268" s="67">
        <f t="shared" si="95"/>
        <v>0.51826030895315467</v>
      </c>
      <c r="U268" s="67">
        <f t="shared" si="96"/>
        <v>0.83235615447100653</v>
      </c>
      <c r="V268" s="67"/>
      <c r="W268" s="71">
        <f t="shared" si="97"/>
        <v>0.51456999956845528</v>
      </c>
      <c r="X268" s="17"/>
      <c r="Y268" s="68">
        <f t="shared" si="98"/>
        <v>44785</v>
      </c>
      <c r="Z268" s="69">
        <f t="shared" si="99"/>
        <v>4.8999471224472666</v>
      </c>
      <c r="AA268" s="69">
        <f t="shared" si="100"/>
        <v>12.438247414875711</v>
      </c>
      <c r="AB268" s="69">
        <f t="shared" si="101"/>
        <v>19.976547707304157</v>
      </c>
      <c r="AC268" s="17"/>
      <c r="AD268" s="69">
        <f t="shared" si="102"/>
        <v>12.349679989642926</v>
      </c>
      <c r="AE268" s="98"/>
      <c r="AF268" s="69">
        <f t="shared" si="110"/>
        <v>50.772502303298779</v>
      </c>
      <c r="AH268" s="69">
        <f t="shared" si="111"/>
        <v>15.076600584856891</v>
      </c>
      <c r="AJ268" s="103">
        <f t="shared" si="103"/>
        <v>63.366794824590464</v>
      </c>
      <c r="AK268" s="103">
        <f t="shared" si="112"/>
        <v>296.63320517540956</v>
      </c>
      <c r="AM268" s="108">
        <f t="shared" si="113"/>
        <v>32.649823416639101</v>
      </c>
      <c r="AN268" s="103">
        <f t="shared" si="114"/>
        <v>32.649823416639101</v>
      </c>
      <c r="AP268" s="73">
        <f t="shared" si="115"/>
        <v>32.649823416639101</v>
      </c>
    </row>
    <row r="269" spans="2:42" x14ac:dyDescent="0.25">
      <c r="B269" s="52">
        <f t="shared" si="104"/>
        <v>44786</v>
      </c>
      <c r="C269" s="64">
        <f t="shared" si="105"/>
        <v>0</v>
      </c>
      <c r="D269" s="17">
        <v>224.5</v>
      </c>
      <c r="E269" s="65">
        <f t="shared" si="87"/>
        <v>14.838815510698538</v>
      </c>
      <c r="F269" s="17"/>
      <c r="G269" s="56">
        <f t="shared" si="88"/>
        <v>15.011637054445849</v>
      </c>
      <c r="H269" s="56">
        <f t="shared" si="106"/>
        <v>15.011637054445849</v>
      </c>
      <c r="I269" s="56">
        <f t="shared" si="107"/>
        <v>15.011637054445849</v>
      </c>
      <c r="J269" s="65">
        <f t="shared" si="89"/>
        <v>15.011637054445849</v>
      </c>
      <c r="K269" s="58">
        <f t="shared" si="90"/>
        <v>-8.4433864889023533E-2</v>
      </c>
      <c r="L269" s="17"/>
      <c r="M269" s="58">
        <f t="shared" si="91"/>
        <v>50.472148844031871</v>
      </c>
      <c r="N269" s="66">
        <f t="shared" si="92"/>
        <v>44786</v>
      </c>
      <c r="O269" s="58">
        <f t="shared" si="108"/>
        <v>4.5786153376660987</v>
      </c>
      <c r="P269" s="58">
        <f t="shared" si="93"/>
        <v>12.084433864889023</v>
      </c>
      <c r="Q269" s="58">
        <f t="shared" si="109"/>
        <v>19.59025239211195</v>
      </c>
      <c r="R269" s="52"/>
      <c r="S269" s="67">
        <f t="shared" si="94"/>
        <v>0.2054052686990504</v>
      </c>
      <c r="T269" s="67">
        <f t="shared" si="95"/>
        <v>0.51814770733333892</v>
      </c>
      <c r="U269" s="67">
        <f t="shared" si="96"/>
        <v>0.83089014596762756</v>
      </c>
      <c r="V269" s="67"/>
      <c r="W269" s="71">
        <f t="shared" si="97"/>
        <v>0.51456999956845528</v>
      </c>
      <c r="X269" s="17"/>
      <c r="Y269" s="68">
        <f t="shared" si="98"/>
        <v>44786</v>
      </c>
      <c r="Z269" s="69">
        <f t="shared" si="99"/>
        <v>4.9297264487772097</v>
      </c>
      <c r="AA269" s="69">
        <f t="shared" si="100"/>
        <v>12.435544976000134</v>
      </c>
      <c r="AB269" s="69">
        <f t="shared" si="101"/>
        <v>19.941363503223062</v>
      </c>
      <c r="AC269" s="17"/>
      <c r="AD269" s="69">
        <f t="shared" si="102"/>
        <v>12.349679989642926</v>
      </c>
      <c r="AE269" s="98"/>
      <c r="AF269" s="69">
        <f t="shared" si="110"/>
        <v>50.472148844031871</v>
      </c>
      <c r="AH269" s="69">
        <f t="shared" si="111"/>
        <v>15.011637054445853</v>
      </c>
      <c r="AJ269" s="103">
        <f t="shared" si="103"/>
        <v>63.9225663660931</v>
      </c>
      <c r="AK269" s="103">
        <f t="shared" si="112"/>
        <v>296.07743363390688</v>
      </c>
      <c r="AM269" s="108">
        <f t="shared" si="113"/>
        <v>32.77502724102132</v>
      </c>
      <c r="AN269" s="103">
        <f t="shared" si="114"/>
        <v>32.77502724102132</v>
      </c>
      <c r="AP269" s="73">
        <f t="shared" si="115"/>
        <v>32.77502724102132</v>
      </c>
    </row>
    <row r="270" spans="2:42" x14ac:dyDescent="0.25">
      <c r="B270" s="52">
        <f t="shared" si="104"/>
        <v>44787</v>
      </c>
      <c r="C270" s="64">
        <f t="shared" si="105"/>
        <v>0</v>
      </c>
      <c r="D270" s="17">
        <v>225.5</v>
      </c>
      <c r="E270" s="65">
        <f t="shared" si="87"/>
        <v>14.534508710351508</v>
      </c>
      <c r="F270" s="17"/>
      <c r="G270" s="56">
        <f t="shared" si="88"/>
        <v>14.946234754233886</v>
      </c>
      <c r="H270" s="56">
        <f t="shared" si="106"/>
        <v>14.946234754233886</v>
      </c>
      <c r="I270" s="56">
        <f t="shared" si="107"/>
        <v>14.946234754233886</v>
      </c>
      <c r="J270" s="65">
        <f t="shared" si="89"/>
        <v>14.946234754233886</v>
      </c>
      <c r="K270" s="58">
        <f t="shared" si="90"/>
        <v>-8.156705702501596E-2</v>
      </c>
      <c r="L270" s="17"/>
      <c r="M270" s="58">
        <f t="shared" si="91"/>
        <v>50.167842043684843</v>
      </c>
      <c r="N270" s="66">
        <f t="shared" si="92"/>
        <v>44787</v>
      </c>
      <c r="O270" s="58">
        <f t="shared" si="108"/>
        <v>4.6084496799080723</v>
      </c>
      <c r="P270" s="58">
        <f t="shared" si="93"/>
        <v>12.081567057025016</v>
      </c>
      <c r="Q270" s="58">
        <f t="shared" si="109"/>
        <v>19.554684434141958</v>
      </c>
      <c r="R270" s="52"/>
      <c r="S270" s="67">
        <f t="shared" si="94"/>
        <v>0.20664836629246597</v>
      </c>
      <c r="T270" s="67">
        <f t="shared" si="95"/>
        <v>0.51802825700567201</v>
      </c>
      <c r="U270" s="67">
        <f t="shared" si="96"/>
        <v>0.82940814771887794</v>
      </c>
      <c r="V270" s="67"/>
      <c r="W270" s="71">
        <f t="shared" si="97"/>
        <v>0.51456999956845528</v>
      </c>
      <c r="X270" s="17"/>
      <c r="Y270" s="68">
        <f t="shared" si="98"/>
        <v>44787</v>
      </c>
      <c r="Z270" s="69">
        <f t="shared" si="99"/>
        <v>4.9595607910191832</v>
      </c>
      <c r="AA270" s="69">
        <f t="shared" si="100"/>
        <v>12.432678168136128</v>
      </c>
      <c r="AB270" s="69">
        <f t="shared" si="101"/>
        <v>19.905795545253071</v>
      </c>
      <c r="AC270" s="17"/>
      <c r="AD270" s="69">
        <f t="shared" si="102"/>
        <v>12.349679989642926</v>
      </c>
      <c r="AE270" s="98"/>
      <c r="AF270" s="69">
        <f t="shared" si="110"/>
        <v>50.167842043684843</v>
      </c>
      <c r="AH270" s="69">
        <f t="shared" si="111"/>
        <v>14.946234754233888</v>
      </c>
      <c r="AJ270" s="103">
        <f t="shared" si="103"/>
        <v>64.483757469752192</v>
      </c>
      <c r="AK270" s="103">
        <f t="shared" si="112"/>
        <v>295.51624253024784</v>
      </c>
      <c r="AM270" s="108">
        <f t="shared" si="113"/>
        <v>32.898612693984546</v>
      </c>
      <c r="AN270" s="103">
        <f t="shared" si="114"/>
        <v>32.898612693984546</v>
      </c>
      <c r="AP270" s="73">
        <f t="shared" si="115"/>
        <v>32.898612693984546</v>
      </c>
    </row>
    <row r="271" spans="2:42" x14ac:dyDescent="0.25">
      <c r="B271" s="52">
        <f t="shared" si="104"/>
        <v>44788</v>
      </c>
      <c r="C271" s="64">
        <f t="shared" si="105"/>
        <v>0</v>
      </c>
      <c r="D271" s="17">
        <v>226.5</v>
      </c>
      <c r="E271" s="65">
        <f t="shared" si="87"/>
        <v>14.226334657491163</v>
      </c>
      <c r="F271" s="17"/>
      <c r="G271" s="56">
        <f t="shared" si="88"/>
        <v>14.880414484660481</v>
      </c>
      <c r="H271" s="56">
        <f t="shared" si="106"/>
        <v>14.880414484660481</v>
      </c>
      <c r="I271" s="56">
        <f t="shared" si="107"/>
        <v>14.880414484660481</v>
      </c>
      <c r="J271" s="65">
        <f t="shared" si="89"/>
        <v>14.880414484660481</v>
      </c>
      <c r="K271" s="58">
        <f t="shared" si="90"/>
        <v>-7.8537700189060505E-2</v>
      </c>
      <c r="L271" s="17"/>
      <c r="M271" s="58">
        <f t="shared" si="91"/>
        <v>49.859667990824498</v>
      </c>
      <c r="N271" s="66">
        <f t="shared" si="92"/>
        <v>44788</v>
      </c>
      <c r="O271" s="58">
        <f t="shared" si="108"/>
        <v>4.6383304578588209</v>
      </c>
      <c r="P271" s="58">
        <f t="shared" si="93"/>
        <v>12.078537700189061</v>
      </c>
      <c r="Q271" s="58">
        <f t="shared" si="109"/>
        <v>19.518744942519302</v>
      </c>
      <c r="R271" s="52"/>
      <c r="S271" s="67">
        <f t="shared" si="94"/>
        <v>0.20789339870708051</v>
      </c>
      <c r="T271" s="67">
        <f t="shared" si="95"/>
        <v>0.51790203380417388</v>
      </c>
      <c r="U271" s="67">
        <f t="shared" si="96"/>
        <v>0.82791066890126719</v>
      </c>
      <c r="V271" s="67"/>
      <c r="W271" s="71">
        <f t="shared" si="97"/>
        <v>0.51456999956845528</v>
      </c>
      <c r="X271" s="17"/>
      <c r="Y271" s="68">
        <f t="shared" si="98"/>
        <v>44788</v>
      </c>
      <c r="Z271" s="69">
        <f t="shared" si="99"/>
        <v>4.9894415689699319</v>
      </c>
      <c r="AA271" s="69">
        <f t="shared" si="100"/>
        <v>12.429648811300172</v>
      </c>
      <c r="AB271" s="69">
        <f t="shared" si="101"/>
        <v>19.869856053630414</v>
      </c>
      <c r="AC271" s="17"/>
      <c r="AD271" s="69">
        <f t="shared" si="102"/>
        <v>12.349679989642926</v>
      </c>
      <c r="AE271" s="98"/>
      <c r="AF271" s="69">
        <f t="shared" si="110"/>
        <v>49.859667990824498</v>
      </c>
      <c r="AH271" s="69">
        <f t="shared" si="111"/>
        <v>14.880414484660482</v>
      </c>
      <c r="AJ271" s="103">
        <f t="shared" si="103"/>
        <v>65.05020170322048</v>
      </c>
      <c r="AK271" s="103">
        <f t="shared" si="112"/>
        <v>294.94979829677953</v>
      </c>
      <c r="AM271" s="108">
        <f t="shared" si="113"/>
        <v>33.020471219734375</v>
      </c>
      <c r="AN271" s="103">
        <f t="shared" si="114"/>
        <v>33.020471219734375</v>
      </c>
      <c r="AP271" s="73">
        <f t="shared" si="115"/>
        <v>33.020471219734375</v>
      </c>
    </row>
    <row r="272" spans="2:42" x14ac:dyDescent="0.25">
      <c r="B272" s="52">
        <f t="shared" si="104"/>
        <v>44789</v>
      </c>
      <c r="C272" s="64">
        <f t="shared" si="105"/>
        <v>0</v>
      </c>
      <c r="D272" s="17">
        <v>227.5</v>
      </c>
      <c r="E272" s="65">
        <f t="shared" si="87"/>
        <v>13.914379764646569</v>
      </c>
      <c r="F272" s="17"/>
      <c r="G272" s="56">
        <f t="shared" si="88"/>
        <v>14.814196243756404</v>
      </c>
      <c r="H272" s="56">
        <f t="shared" si="106"/>
        <v>14.814196243756404</v>
      </c>
      <c r="I272" s="56">
        <f t="shared" si="107"/>
        <v>14.814196243756404</v>
      </c>
      <c r="J272" s="65">
        <f t="shared" si="89"/>
        <v>14.814196243756404</v>
      </c>
      <c r="K272" s="58">
        <f t="shared" si="90"/>
        <v>-7.5347821313762914E-2</v>
      </c>
      <c r="L272" s="17"/>
      <c r="M272" s="58">
        <f t="shared" si="91"/>
        <v>49.547713097979901</v>
      </c>
      <c r="N272" s="66">
        <f t="shared" si="92"/>
        <v>44789</v>
      </c>
      <c r="O272" s="58">
        <f t="shared" si="108"/>
        <v>4.6682496994355605</v>
      </c>
      <c r="P272" s="58">
        <f t="shared" si="93"/>
        <v>12.075347821313763</v>
      </c>
      <c r="Q272" s="58">
        <f t="shared" si="109"/>
        <v>19.482445943191966</v>
      </c>
      <c r="R272" s="52"/>
      <c r="S272" s="67">
        <f t="shared" si="94"/>
        <v>0.20914003377277798</v>
      </c>
      <c r="T272" s="67">
        <f t="shared" si="95"/>
        <v>0.51776912218436977</v>
      </c>
      <c r="U272" s="67">
        <f t="shared" si="96"/>
        <v>0.82639821059596152</v>
      </c>
      <c r="V272" s="67"/>
      <c r="W272" s="71">
        <f t="shared" si="97"/>
        <v>0.51456999956845528</v>
      </c>
      <c r="X272" s="17"/>
      <c r="Y272" s="68">
        <f t="shared" si="98"/>
        <v>44789</v>
      </c>
      <c r="Z272" s="69">
        <f t="shared" si="99"/>
        <v>5.0193608105466714</v>
      </c>
      <c r="AA272" s="69">
        <f t="shared" si="100"/>
        <v>12.426458932424875</v>
      </c>
      <c r="AB272" s="69">
        <f t="shared" si="101"/>
        <v>19.833557054303078</v>
      </c>
      <c r="AC272" s="17"/>
      <c r="AD272" s="69">
        <f t="shared" si="102"/>
        <v>12.349679989642926</v>
      </c>
      <c r="AE272" s="98"/>
      <c r="AF272" s="69">
        <f t="shared" si="110"/>
        <v>49.547713097979901</v>
      </c>
      <c r="AH272" s="69">
        <f t="shared" si="111"/>
        <v>14.814196243756406</v>
      </c>
      <c r="AJ272" s="103">
        <f t="shared" si="103"/>
        <v>65.62173600214355</v>
      </c>
      <c r="AK272" s="103">
        <f t="shared" si="112"/>
        <v>294.37826399785644</v>
      </c>
      <c r="AM272" s="108">
        <f t="shared" si="113"/>
        <v>33.140498048380763</v>
      </c>
      <c r="AN272" s="103">
        <f t="shared" si="114"/>
        <v>33.140498048380763</v>
      </c>
      <c r="AP272" s="73">
        <f t="shared" si="115"/>
        <v>33.140498048380763</v>
      </c>
    </row>
    <row r="273" spans="2:42" x14ac:dyDescent="0.25">
      <c r="B273" s="52">
        <f t="shared" si="104"/>
        <v>44790</v>
      </c>
      <c r="C273" s="64">
        <f t="shared" si="105"/>
        <v>0</v>
      </c>
      <c r="D273" s="17">
        <v>228.5</v>
      </c>
      <c r="E273" s="65">
        <f t="shared" si="87"/>
        <v>13.598730744396406</v>
      </c>
      <c r="F273" s="17"/>
      <c r="G273" s="56">
        <f t="shared" si="88"/>
        <v>14.747599242213854</v>
      </c>
      <c r="H273" s="56">
        <f t="shared" si="106"/>
        <v>14.747599242213854</v>
      </c>
      <c r="I273" s="56">
        <f t="shared" si="107"/>
        <v>14.747599242213854</v>
      </c>
      <c r="J273" s="65">
        <f t="shared" si="89"/>
        <v>14.747599242213854</v>
      </c>
      <c r="K273" s="58">
        <f t="shared" si="90"/>
        <v>-7.1999652397361821E-2</v>
      </c>
      <c r="L273" s="17"/>
      <c r="M273" s="58">
        <f t="shared" si="91"/>
        <v>49.232064077729738</v>
      </c>
      <c r="N273" s="66">
        <f t="shared" si="92"/>
        <v>44790</v>
      </c>
      <c r="O273" s="58">
        <f t="shared" si="108"/>
        <v>4.6982000312904342</v>
      </c>
      <c r="P273" s="58">
        <f t="shared" si="93"/>
        <v>12.071999652397361</v>
      </c>
      <c r="Q273" s="58">
        <f t="shared" si="109"/>
        <v>19.445799273504289</v>
      </c>
      <c r="R273" s="52"/>
      <c r="S273" s="67">
        <f t="shared" si="94"/>
        <v>0.21038796426673106</v>
      </c>
      <c r="T273" s="67">
        <f t="shared" si="95"/>
        <v>0.51762961514618633</v>
      </c>
      <c r="U273" s="67">
        <f t="shared" si="96"/>
        <v>0.82487126602564165</v>
      </c>
      <c r="V273" s="67"/>
      <c r="W273" s="71">
        <f t="shared" si="97"/>
        <v>0.51456999956845528</v>
      </c>
      <c r="X273" s="17"/>
      <c r="Y273" s="68">
        <f t="shared" si="98"/>
        <v>44790</v>
      </c>
      <c r="Z273" s="69">
        <f t="shared" si="99"/>
        <v>5.049311142401546</v>
      </c>
      <c r="AA273" s="69">
        <f t="shared" si="100"/>
        <v>12.423110763508472</v>
      </c>
      <c r="AB273" s="69">
        <f t="shared" si="101"/>
        <v>19.796910384615401</v>
      </c>
      <c r="AC273" s="17"/>
      <c r="AD273" s="69">
        <f t="shared" si="102"/>
        <v>12.349679989642926</v>
      </c>
      <c r="AE273" s="98"/>
      <c r="AF273" s="69">
        <f t="shared" si="110"/>
        <v>49.232064077729738</v>
      </c>
      <c r="AH273" s="69">
        <f t="shared" si="111"/>
        <v>14.747599242213855</v>
      </c>
      <c r="AJ273" s="103">
        <f t="shared" si="103"/>
        <v>66.19820060843692</v>
      </c>
      <c r="AK273" s="103">
        <f t="shared" si="112"/>
        <v>293.80179939156307</v>
      </c>
      <c r="AM273" s="108">
        <f t="shared" si="113"/>
        <v>33.258592140066192</v>
      </c>
      <c r="AN273" s="103">
        <f t="shared" si="114"/>
        <v>33.258592140066192</v>
      </c>
      <c r="AP273" s="73">
        <f t="shared" si="115"/>
        <v>33.258592140066192</v>
      </c>
    </row>
    <row r="274" spans="2:42" x14ac:dyDescent="0.25">
      <c r="B274" s="52">
        <f t="shared" si="104"/>
        <v>44791</v>
      </c>
      <c r="C274" s="64">
        <f t="shared" si="105"/>
        <v>0</v>
      </c>
      <c r="D274" s="17">
        <v>229.5</v>
      </c>
      <c r="E274" s="65">
        <f t="shared" si="87"/>
        <v>13.279474587302731</v>
      </c>
      <c r="F274" s="17"/>
      <c r="G274" s="56">
        <f t="shared" si="88"/>
        <v>14.680641919611451</v>
      </c>
      <c r="H274" s="56">
        <f t="shared" si="106"/>
        <v>14.680641919611451</v>
      </c>
      <c r="I274" s="56">
        <f t="shared" si="107"/>
        <v>14.680641919611451</v>
      </c>
      <c r="J274" s="65">
        <f t="shared" si="89"/>
        <v>14.680641919611451</v>
      </c>
      <c r="K274" s="58">
        <f t="shared" si="90"/>
        <v>-6.8495628413095908E-2</v>
      </c>
      <c r="L274" s="17"/>
      <c r="M274" s="58">
        <f t="shared" si="91"/>
        <v>48.912807920636062</v>
      </c>
      <c r="N274" s="66">
        <f t="shared" si="92"/>
        <v>44791</v>
      </c>
      <c r="O274" s="58">
        <f t="shared" si="108"/>
        <v>4.7281746686073705</v>
      </c>
      <c r="P274" s="58">
        <f t="shared" si="93"/>
        <v>12.068495628413096</v>
      </c>
      <c r="Q274" s="58">
        <f t="shared" si="109"/>
        <v>19.408816588218823</v>
      </c>
      <c r="R274" s="52"/>
      <c r="S274" s="67">
        <f t="shared" si="94"/>
        <v>0.21163690748827008</v>
      </c>
      <c r="T274" s="67">
        <f t="shared" si="95"/>
        <v>0.51748361414684196</v>
      </c>
      <c r="U274" s="67">
        <f t="shared" si="96"/>
        <v>0.82333032080541391</v>
      </c>
      <c r="V274" s="67"/>
      <c r="W274" s="71">
        <f t="shared" si="97"/>
        <v>0.51456999956845528</v>
      </c>
      <c r="X274" s="17"/>
      <c r="Y274" s="68">
        <f t="shared" si="98"/>
        <v>44791</v>
      </c>
      <c r="Z274" s="69">
        <f t="shared" si="99"/>
        <v>5.0792857797184823</v>
      </c>
      <c r="AA274" s="69">
        <f t="shared" si="100"/>
        <v>12.419606739524207</v>
      </c>
      <c r="AB274" s="69">
        <f t="shared" si="101"/>
        <v>19.759927699329936</v>
      </c>
      <c r="AC274" s="17"/>
      <c r="AD274" s="69">
        <f t="shared" si="102"/>
        <v>12.349679989642926</v>
      </c>
      <c r="AE274" s="98"/>
      <c r="AF274" s="69">
        <f t="shared" si="110"/>
        <v>48.912807920636062</v>
      </c>
      <c r="AH274" s="69">
        <f t="shared" si="111"/>
        <v>14.680641919611453</v>
      </c>
      <c r="AJ274" s="103">
        <f t="shared" si="103"/>
        <v>66.779439002517023</v>
      </c>
      <c r="AK274" s="103">
        <f t="shared" si="112"/>
        <v>293.22056099748295</v>
      </c>
      <c r="AM274" s="108">
        <f t="shared" si="113"/>
        <v>33.374656123904344</v>
      </c>
      <c r="AN274" s="103">
        <f t="shared" si="114"/>
        <v>33.374656123904344</v>
      </c>
      <c r="AP274" s="73">
        <f t="shared" si="115"/>
        <v>33.374656123904344</v>
      </c>
    </row>
    <row r="275" spans="2:42" x14ac:dyDescent="0.25">
      <c r="B275" s="52">
        <f t="shared" si="104"/>
        <v>44792</v>
      </c>
      <c r="C275" s="64">
        <f t="shared" si="105"/>
        <v>0</v>
      </c>
      <c r="D275" s="17">
        <v>230.5</v>
      </c>
      <c r="E275" s="65">
        <f t="shared" si="87"/>
        <v>12.956698541667452</v>
      </c>
      <c r="F275" s="17"/>
      <c r="G275" s="56">
        <f t="shared" si="88"/>
        <v>14.613341961654283</v>
      </c>
      <c r="H275" s="56">
        <f t="shared" si="106"/>
        <v>14.613341961654283</v>
      </c>
      <c r="I275" s="56">
        <f t="shared" si="107"/>
        <v>14.613341961654283</v>
      </c>
      <c r="J275" s="65">
        <f t="shared" si="89"/>
        <v>14.613341961654283</v>
      </c>
      <c r="K275" s="58">
        <f t="shared" si="90"/>
        <v>-6.4838384980660829E-2</v>
      </c>
      <c r="L275" s="17"/>
      <c r="M275" s="58">
        <f t="shared" si="91"/>
        <v>48.590031875000783</v>
      </c>
      <c r="N275" s="66">
        <f t="shared" si="92"/>
        <v>44792</v>
      </c>
      <c r="O275" s="58">
        <f t="shared" si="108"/>
        <v>4.7581674041535189</v>
      </c>
      <c r="P275" s="58">
        <f t="shared" si="93"/>
        <v>12.064838384980661</v>
      </c>
      <c r="Q275" s="58">
        <f t="shared" si="109"/>
        <v>19.371509365807803</v>
      </c>
      <c r="R275" s="52"/>
      <c r="S275" s="67">
        <f t="shared" si="94"/>
        <v>0.21288660480269292</v>
      </c>
      <c r="T275" s="67">
        <f t="shared" si="95"/>
        <v>0.51733122900382389</v>
      </c>
      <c r="U275" s="67">
        <f t="shared" si="96"/>
        <v>0.82177585320495483</v>
      </c>
      <c r="V275" s="67"/>
      <c r="W275" s="71">
        <f t="shared" si="97"/>
        <v>0.51456999956845528</v>
      </c>
      <c r="X275" s="17"/>
      <c r="Y275" s="68">
        <f t="shared" si="98"/>
        <v>44792</v>
      </c>
      <c r="Z275" s="69">
        <f t="shared" si="99"/>
        <v>5.1092785152646298</v>
      </c>
      <c r="AA275" s="69">
        <f t="shared" si="100"/>
        <v>12.415949496091773</v>
      </c>
      <c r="AB275" s="69">
        <f t="shared" si="101"/>
        <v>19.722620476918916</v>
      </c>
      <c r="AC275" s="17"/>
      <c r="AD275" s="69">
        <f t="shared" si="102"/>
        <v>12.349679989642926</v>
      </c>
      <c r="AE275" s="98"/>
      <c r="AF275" s="69">
        <f t="shared" si="110"/>
        <v>48.590031875000783</v>
      </c>
      <c r="AH275" s="69">
        <f t="shared" si="111"/>
        <v>14.613341961654285</v>
      </c>
      <c r="AJ275" s="103">
        <f t="shared" si="103"/>
        <v>67.365297830177397</v>
      </c>
      <c r="AK275" s="103">
        <f t="shared" si="112"/>
        <v>292.63470216982262</v>
      </c>
      <c r="AM275" s="108">
        <f t="shared" si="113"/>
        <v>33.488596232469014</v>
      </c>
      <c r="AN275" s="103">
        <f t="shared" si="114"/>
        <v>33.488596232469014</v>
      </c>
      <c r="AP275" s="73">
        <f t="shared" si="115"/>
        <v>33.488596232469014</v>
      </c>
    </row>
    <row r="276" spans="2:42" x14ac:dyDescent="0.25">
      <c r="B276" s="52">
        <f t="shared" si="104"/>
        <v>44793</v>
      </c>
      <c r="C276" s="64">
        <f t="shared" si="105"/>
        <v>0</v>
      </c>
      <c r="D276" s="17">
        <v>231.5</v>
      </c>
      <c r="E276" s="65">
        <f t="shared" si="87"/>
        <v>12.63049009508433</v>
      </c>
      <c r="F276" s="17"/>
      <c r="G276" s="56">
        <f t="shared" si="88"/>
        <v>14.545716318299583</v>
      </c>
      <c r="H276" s="56">
        <f t="shared" si="106"/>
        <v>14.545716318299583</v>
      </c>
      <c r="I276" s="56">
        <f t="shared" si="107"/>
        <v>14.545716318299583</v>
      </c>
      <c r="J276" s="65">
        <f t="shared" si="89"/>
        <v>14.545716318299583</v>
      </c>
      <c r="K276" s="58">
        <f t="shared" si="90"/>
        <v>-6.1030755802259126E-2</v>
      </c>
      <c r="L276" s="17"/>
      <c r="M276" s="58">
        <f t="shared" si="91"/>
        <v>48.263823428417666</v>
      </c>
      <c r="N276" s="66">
        <f t="shared" si="92"/>
        <v>44793</v>
      </c>
      <c r="O276" s="58">
        <f t="shared" si="108"/>
        <v>4.7881725966524673</v>
      </c>
      <c r="P276" s="58">
        <f t="shared" si="93"/>
        <v>12.061030755802259</v>
      </c>
      <c r="Q276" s="58">
        <f t="shared" si="109"/>
        <v>19.333888914952048</v>
      </c>
      <c r="R276" s="52"/>
      <c r="S276" s="67">
        <f t="shared" si="94"/>
        <v>0.21413682115681576</v>
      </c>
      <c r="T276" s="67">
        <f t="shared" si="95"/>
        <v>0.51717257778805714</v>
      </c>
      <c r="U276" s="67">
        <f t="shared" si="96"/>
        <v>0.8202083344192983</v>
      </c>
      <c r="V276" s="67"/>
      <c r="W276" s="71">
        <f t="shared" si="97"/>
        <v>0.51456999956845528</v>
      </c>
      <c r="X276" s="17"/>
      <c r="Y276" s="68">
        <f t="shared" si="98"/>
        <v>44793</v>
      </c>
      <c r="Z276" s="69">
        <f t="shared" si="99"/>
        <v>5.1392837077635782</v>
      </c>
      <c r="AA276" s="69">
        <f t="shared" si="100"/>
        <v>12.412141866913371</v>
      </c>
      <c r="AB276" s="69">
        <f t="shared" si="101"/>
        <v>19.685000026063157</v>
      </c>
      <c r="AC276" s="17"/>
      <c r="AD276" s="69">
        <f t="shared" si="102"/>
        <v>12.349679989642926</v>
      </c>
      <c r="AE276" s="98"/>
      <c r="AF276" s="69">
        <f t="shared" si="110"/>
        <v>48.263823428417666</v>
      </c>
      <c r="AH276" s="69">
        <f t="shared" si="111"/>
        <v>14.545716318299579</v>
      </c>
      <c r="AJ276" s="103">
        <f t="shared" si="103"/>
        <v>67.955626824748421</v>
      </c>
      <c r="AK276" s="103">
        <f t="shared" si="112"/>
        <v>292.04437317525156</v>
      </c>
      <c r="AM276" s="108">
        <f t="shared" si="113"/>
        <v>33.60032223252891</v>
      </c>
      <c r="AN276" s="103">
        <f t="shared" si="114"/>
        <v>33.60032223252891</v>
      </c>
      <c r="AP276" s="73">
        <f t="shared" si="115"/>
        <v>33.60032223252891</v>
      </c>
    </row>
    <row r="277" spans="2:42" x14ac:dyDescent="0.25">
      <c r="B277" s="52">
        <f t="shared" si="104"/>
        <v>44794</v>
      </c>
      <c r="C277" s="64">
        <f t="shared" si="105"/>
        <v>0</v>
      </c>
      <c r="D277" s="17">
        <v>232.5</v>
      </c>
      <c r="E277" s="65">
        <f t="shared" si="87"/>
        <v>12.300936957756475</v>
      </c>
      <c r="F277" s="17"/>
      <c r="G277" s="56">
        <f t="shared" si="88"/>
        <v>14.477781222648717</v>
      </c>
      <c r="H277" s="56">
        <f t="shared" si="106"/>
        <v>14.477781222648717</v>
      </c>
      <c r="I277" s="56">
        <f t="shared" si="107"/>
        <v>14.477781222648717</v>
      </c>
      <c r="J277" s="65">
        <f t="shared" si="89"/>
        <v>14.477781222648717</v>
      </c>
      <c r="K277" s="58">
        <f t="shared" si="90"/>
        <v>-5.7075769866019421E-2</v>
      </c>
      <c r="L277" s="17"/>
      <c r="M277" s="58">
        <f t="shared" si="91"/>
        <v>47.93427029108981</v>
      </c>
      <c r="N277" s="66">
        <f t="shared" si="92"/>
        <v>44794</v>
      </c>
      <c r="O277" s="58">
        <f t="shared" si="108"/>
        <v>4.8181851585416604</v>
      </c>
      <c r="P277" s="58">
        <f t="shared" si="93"/>
        <v>12.057075769866019</v>
      </c>
      <c r="Q277" s="58">
        <f t="shared" si="109"/>
        <v>19.295966381190379</v>
      </c>
      <c r="R277" s="52"/>
      <c r="S277" s="67">
        <f t="shared" si="94"/>
        <v>0.21538734456886549</v>
      </c>
      <c r="T277" s="67">
        <f t="shared" si="95"/>
        <v>0.51700778670738046</v>
      </c>
      <c r="U277" s="67">
        <f t="shared" si="96"/>
        <v>0.81862822884589548</v>
      </c>
      <c r="V277" s="67"/>
      <c r="W277" s="71">
        <f t="shared" si="97"/>
        <v>0.51456999956845528</v>
      </c>
      <c r="X277" s="17"/>
      <c r="Y277" s="68">
        <f t="shared" si="98"/>
        <v>44794</v>
      </c>
      <c r="Z277" s="69">
        <f t="shared" si="99"/>
        <v>5.1692962696527722</v>
      </c>
      <c r="AA277" s="69">
        <f t="shared" si="100"/>
        <v>12.40818688097713</v>
      </c>
      <c r="AB277" s="69">
        <f t="shared" si="101"/>
        <v>19.647077492301491</v>
      </c>
      <c r="AC277" s="17"/>
      <c r="AD277" s="69">
        <f t="shared" si="102"/>
        <v>12.349679989642926</v>
      </c>
      <c r="AE277" s="98"/>
      <c r="AF277" s="69">
        <f t="shared" si="110"/>
        <v>47.93427029108981</v>
      </c>
      <c r="AH277" s="69">
        <f t="shared" si="111"/>
        <v>14.477781222648719</v>
      </c>
      <c r="AJ277" s="103">
        <f t="shared" si="103"/>
        <v>68.550278725128535</v>
      </c>
      <c r="AK277" s="103">
        <f t="shared" si="112"/>
        <v>291.44972127487148</v>
      </c>
      <c r="AM277" s="108">
        <f t="shared" si="113"/>
        <v>33.709747352680857</v>
      </c>
      <c r="AN277" s="103">
        <f t="shared" si="114"/>
        <v>33.709747352680857</v>
      </c>
      <c r="AP277" s="73">
        <f t="shared" si="115"/>
        <v>33.709747352680857</v>
      </c>
    </row>
    <row r="278" spans="2:42" x14ac:dyDescent="0.25">
      <c r="B278" s="52">
        <f t="shared" si="104"/>
        <v>44795</v>
      </c>
      <c r="C278" s="64">
        <f t="shared" si="105"/>
        <v>0</v>
      </c>
      <c r="D278" s="17">
        <v>233.5</v>
      </c>
      <c r="E278" s="65">
        <f t="shared" si="87"/>
        <v>11.96812704754549</v>
      </c>
      <c r="F278" s="17"/>
      <c r="G278" s="56">
        <f t="shared" si="88"/>
        <v>14.409552210495821</v>
      </c>
      <c r="H278" s="56">
        <f t="shared" si="106"/>
        <v>14.409552210495821</v>
      </c>
      <c r="I278" s="56">
        <f t="shared" si="107"/>
        <v>14.409552210495821</v>
      </c>
      <c r="J278" s="65">
        <f t="shared" si="89"/>
        <v>14.409552210495821</v>
      </c>
      <c r="K278" s="58">
        <f t="shared" si="90"/>
        <v>-5.2976648419825301E-2</v>
      </c>
      <c r="L278" s="17"/>
      <c r="M278" s="58">
        <f t="shared" si="91"/>
        <v>47.601460380878819</v>
      </c>
      <c r="N278" s="66">
        <f t="shared" si="92"/>
        <v>44795</v>
      </c>
      <c r="O278" s="58">
        <f t="shared" si="108"/>
        <v>4.8482005431719148</v>
      </c>
      <c r="P278" s="58">
        <f t="shared" si="93"/>
        <v>12.052976648419826</v>
      </c>
      <c r="Q278" s="58">
        <f t="shared" si="109"/>
        <v>19.257752753667738</v>
      </c>
      <c r="R278" s="52"/>
      <c r="S278" s="67">
        <f t="shared" si="94"/>
        <v>0.21663798559512609</v>
      </c>
      <c r="T278" s="67">
        <f t="shared" si="95"/>
        <v>0.51683698998045569</v>
      </c>
      <c r="U278" s="67">
        <f t="shared" si="96"/>
        <v>0.81703599436578545</v>
      </c>
      <c r="V278" s="67"/>
      <c r="W278" s="71">
        <f t="shared" si="97"/>
        <v>0.51456999956845528</v>
      </c>
      <c r="X278" s="17"/>
      <c r="Y278" s="68">
        <f t="shared" si="98"/>
        <v>44795</v>
      </c>
      <c r="Z278" s="69">
        <f t="shared" si="99"/>
        <v>5.1993116542830258</v>
      </c>
      <c r="AA278" s="69">
        <f t="shared" si="100"/>
        <v>12.404087759530936</v>
      </c>
      <c r="AB278" s="69">
        <f t="shared" si="101"/>
        <v>19.608863864778851</v>
      </c>
      <c r="AC278" s="17"/>
      <c r="AD278" s="69">
        <f t="shared" si="102"/>
        <v>12.349679989642926</v>
      </c>
      <c r="AE278" s="98"/>
      <c r="AF278" s="69">
        <f t="shared" si="110"/>
        <v>47.601460380878819</v>
      </c>
      <c r="AH278" s="69">
        <f t="shared" si="111"/>
        <v>14.409552210495825</v>
      </c>
      <c r="AJ278" s="103">
        <f t="shared" si="103"/>
        <v>69.149109190226639</v>
      </c>
      <c r="AK278" s="103">
        <f t="shared" si="112"/>
        <v>290.85089080977338</v>
      </c>
      <c r="AM278" s="108">
        <f t="shared" si="113"/>
        <v>33.81678820849195</v>
      </c>
      <c r="AN278" s="103">
        <f t="shared" si="114"/>
        <v>33.81678820849195</v>
      </c>
      <c r="AP278" s="73">
        <f t="shared" si="115"/>
        <v>33.81678820849195</v>
      </c>
    </row>
    <row r="279" spans="2:42" x14ac:dyDescent="0.25">
      <c r="B279" s="52">
        <f t="shared" si="104"/>
        <v>44796</v>
      </c>
      <c r="C279" s="64">
        <f t="shared" si="105"/>
        <v>0</v>
      </c>
      <c r="D279" s="17">
        <v>234.5</v>
      </c>
      <c r="E279" s="65">
        <f t="shared" si="87"/>
        <v>11.632148476715978</v>
      </c>
      <c r="F279" s="17"/>
      <c r="G279" s="56">
        <f t="shared" si="88"/>
        <v>14.341044140432739</v>
      </c>
      <c r="H279" s="56">
        <f t="shared" si="106"/>
        <v>14.341044140432739</v>
      </c>
      <c r="I279" s="56">
        <f t="shared" si="107"/>
        <v>14.341044140432739</v>
      </c>
      <c r="J279" s="65">
        <f t="shared" si="89"/>
        <v>14.341044140432739</v>
      </c>
      <c r="K279" s="58">
        <f t="shared" si="90"/>
        <v>-4.8736801718858302E-2</v>
      </c>
      <c r="L279" s="17"/>
      <c r="M279" s="58">
        <f t="shared" si="91"/>
        <v>47.265481810049309</v>
      </c>
      <c r="N279" s="66">
        <f t="shared" si="92"/>
        <v>44796</v>
      </c>
      <c r="O279" s="58">
        <f t="shared" si="108"/>
        <v>4.8782147315024886</v>
      </c>
      <c r="P279" s="58">
        <f t="shared" si="93"/>
        <v>12.048736801718858</v>
      </c>
      <c r="Q279" s="58">
        <f t="shared" si="109"/>
        <v>19.219258871935228</v>
      </c>
      <c r="R279" s="52"/>
      <c r="S279" s="67">
        <f t="shared" si="94"/>
        <v>0.21788857677556667</v>
      </c>
      <c r="T279" s="67">
        <f t="shared" si="95"/>
        <v>0.51666032970124876</v>
      </c>
      <c r="U279" s="67">
        <f t="shared" si="96"/>
        <v>0.81543208262693079</v>
      </c>
      <c r="V279" s="67"/>
      <c r="W279" s="71">
        <f t="shared" si="97"/>
        <v>0.51456999956845528</v>
      </c>
      <c r="X279" s="17"/>
      <c r="Y279" s="68">
        <f t="shared" si="98"/>
        <v>44796</v>
      </c>
      <c r="Z279" s="69">
        <f t="shared" si="99"/>
        <v>5.2293258426135996</v>
      </c>
      <c r="AA279" s="69">
        <f t="shared" si="100"/>
        <v>12.399847912829969</v>
      </c>
      <c r="AB279" s="69">
        <f t="shared" si="101"/>
        <v>19.570369983046341</v>
      </c>
      <c r="AC279" s="17"/>
      <c r="AD279" s="69">
        <f t="shared" si="102"/>
        <v>12.349679989642926</v>
      </c>
      <c r="AE279" s="98"/>
      <c r="AF279" s="69">
        <f t="shared" si="110"/>
        <v>47.265481810049309</v>
      </c>
      <c r="AH279" s="69">
        <f t="shared" si="111"/>
        <v>14.341044140432741</v>
      </c>
      <c r="AJ279" s="103">
        <f t="shared" si="103"/>
        <v>69.751976710308909</v>
      </c>
      <c r="AK279" s="103">
        <f t="shared" si="112"/>
        <v>290.2480232896911</v>
      </c>
      <c r="AM279" s="108">
        <f t="shared" si="113"/>
        <v>33.921364725720437</v>
      </c>
      <c r="AN279" s="103">
        <f t="shared" si="114"/>
        <v>33.921364725720437</v>
      </c>
      <c r="AP279" s="73">
        <f t="shared" si="115"/>
        <v>33.921364725720437</v>
      </c>
    </row>
    <row r="280" spans="2:42" x14ac:dyDescent="0.25">
      <c r="B280" s="52">
        <f t="shared" si="104"/>
        <v>44797</v>
      </c>
      <c r="C280" s="64">
        <f t="shared" si="105"/>
        <v>0</v>
      </c>
      <c r="D280" s="17">
        <v>235.5</v>
      </c>
      <c r="E280" s="65">
        <f t="shared" si="87"/>
        <v>11.293089540337146</v>
      </c>
      <c r="F280" s="17"/>
      <c r="G280" s="56">
        <f t="shared" si="88"/>
        <v>14.272271214419098</v>
      </c>
      <c r="H280" s="56">
        <f t="shared" si="106"/>
        <v>14.272271214419098</v>
      </c>
      <c r="I280" s="56">
        <f t="shared" si="107"/>
        <v>14.272271214419098</v>
      </c>
      <c r="J280" s="65">
        <f t="shared" si="89"/>
        <v>14.272271214419098</v>
      </c>
      <c r="K280" s="58">
        <f t="shared" si="90"/>
        <v>-4.4359825550419937E-2</v>
      </c>
      <c r="L280" s="17"/>
      <c r="M280" s="58">
        <f t="shared" si="91"/>
        <v>46.926422873670475</v>
      </c>
      <c r="N280" s="66">
        <f t="shared" si="92"/>
        <v>44797</v>
      </c>
      <c r="O280" s="58">
        <f t="shared" si="108"/>
        <v>4.9082242183408704</v>
      </c>
      <c r="P280" s="58">
        <f t="shared" si="93"/>
        <v>12.044359825550419</v>
      </c>
      <c r="Q280" s="58">
        <f t="shared" si="109"/>
        <v>19.180495432759969</v>
      </c>
      <c r="R280" s="52"/>
      <c r="S280" s="67">
        <f t="shared" si="94"/>
        <v>0.21913897206049923</v>
      </c>
      <c r="T280" s="67">
        <f t="shared" si="95"/>
        <v>0.51647795569423049</v>
      </c>
      <c r="U280" s="67">
        <f t="shared" si="96"/>
        <v>0.81381693932796173</v>
      </c>
      <c r="V280" s="67"/>
      <c r="W280" s="71">
        <f t="shared" si="97"/>
        <v>0.51456999956845528</v>
      </c>
      <c r="X280" s="17"/>
      <c r="Y280" s="68">
        <f t="shared" si="98"/>
        <v>44797</v>
      </c>
      <c r="Z280" s="69">
        <f t="shared" si="99"/>
        <v>5.2593353294519813</v>
      </c>
      <c r="AA280" s="69">
        <f t="shared" si="100"/>
        <v>12.395470936661532</v>
      </c>
      <c r="AB280" s="69">
        <f t="shared" si="101"/>
        <v>19.531606543871082</v>
      </c>
      <c r="AC280" s="17"/>
      <c r="AD280" s="69">
        <f t="shared" si="102"/>
        <v>12.349679989642926</v>
      </c>
      <c r="AE280" s="98"/>
      <c r="AF280" s="69">
        <f t="shared" si="110"/>
        <v>46.926422873670475</v>
      </c>
      <c r="AH280" s="69">
        <f t="shared" si="111"/>
        <v>14.272271214419099</v>
      </c>
      <c r="AJ280" s="103">
        <f t="shared" si="103"/>
        <v>70.358742515697898</v>
      </c>
      <c r="AK280" s="103">
        <f t="shared" si="112"/>
        <v>289.64125748430212</v>
      </c>
      <c r="AM280" s="108">
        <f t="shared" si="113"/>
        <v>34.023400062145825</v>
      </c>
      <c r="AN280" s="103">
        <f t="shared" si="114"/>
        <v>34.023400062145825</v>
      </c>
      <c r="AP280" s="73">
        <f t="shared" si="115"/>
        <v>34.023400062145825</v>
      </c>
    </row>
    <row r="281" spans="2:42" x14ac:dyDescent="0.25">
      <c r="B281" s="52">
        <f t="shared" si="104"/>
        <v>44798</v>
      </c>
      <c r="C281" s="64">
        <f t="shared" si="105"/>
        <v>0</v>
      </c>
      <c r="D281" s="17">
        <v>236.5</v>
      </c>
      <c r="E281" s="65">
        <f t="shared" si="87"/>
        <v>10.951038706299821</v>
      </c>
      <c r="F281" s="17"/>
      <c r="G281" s="56">
        <f t="shared" si="88"/>
        <v>14.203246998734532</v>
      </c>
      <c r="H281" s="56">
        <f t="shared" si="106"/>
        <v>14.203246998734532</v>
      </c>
      <c r="I281" s="56">
        <f t="shared" si="107"/>
        <v>14.203246998734532</v>
      </c>
      <c r="J281" s="65">
        <f t="shared" si="89"/>
        <v>14.203246998734532</v>
      </c>
      <c r="K281" s="58">
        <f t="shared" si="90"/>
        <v>-3.9849497539849177E-2</v>
      </c>
      <c r="L281" s="17"/>
      <c r="M281" s="58">
        <f t="shared" si="91"/>
        <v>46.584372039633152</v>
      </c>
      <c r="N281" s="66">
        <f t="shared" si="92"/>
        <v>44798</v>
      </c>
      <c r="O281" s="58">
        <f t="shared" si="108"/>
        <v>4.9382259981725838</v>
      </c>
      <c r="P281" s="58">
        <f t="shared" si="93"/>
        <v>12.03984949753985</v>
      </c>
      <c r="Q281" s="58">
        <f t="shared" si="109"/>
        <v>19.141472996907115</v>
      </c>
      <c r="R281" s="52"/>
      <c r="S281" s="67">
        <f t="shared" si="94"/>
        <v>0.22038904622015396</v>
      </c>
      <c r="T281" s="67">
        <f t="shared" si="95"/>
        <v>0.51629002536045676</v>
      </c>
      <c r="U281" s="67">
        <f t="shared" si="96"/>
        <v>0.81219100450075943</v>
      </c>
      <c r="V281" s="67"/>
      <c r="W281" s="71">
        <f t="shared" si="97"/>
        <v>0.51456999956845528</v>
      </c>
      <c r="X281" s="17"/>
      <c r="Y281" s="68">
        <f t="shared" si="98"/>
        <v>44798</v>
      </c>
      <c r="Z281" s="69">
        <f t="shared" si="99"/>
        <v>5.2893371092836947</v>
      </c>
      <c r="AA281" s="69">
        <f t="shared" si="100"/>
        <v>12.390960608650962</v>
      </c>
      <c r="AB281" s="69">
        <f t="shared" si="101"/>
        <v>19.492584108018228</v>
      </c>
      <c r="AC281" s="17"/>
      <c r="AD281" s="69">
        <f t="shared" si="102"/>
        <v>12.349679989642926</v>
      </c>
      <c r="AE281" s="98"/>
      <c r="AF281" s="69">
        <f t="shared" si="110"/>
        <v>46.584372039633152</v>
      </c>
      <c r="AH281" s="69">
        <f t="shared" si="111"/>
        <v>14.203246998734533</v>
      </c>
      <c r="AJ281" s="103">
        <f t="shared" si="103"/>
        <v>70.969270483231711</v>
      </c>
      <c r="AK281" s="103">
        <f t="shared" si="112"/>
        <v>289.0307295167683</v>
      </c>
      <c r="AM281" s="108">
        <f t="shared" si="113"/>
        <v>34.122820528501393</v>
      </c>
      <c r="AN281" s="103">
        <f t="shared" si="114"/>
        <v>34.122820528501393</v>
      </c>
      <c r="AP281" s="73">
        <f t="shared" si="115"/>
        <v>34.122820528501393</v>
      </c>
    </row>
    <row r="282" spans="2:42" x14ac:dyDescent="0.25">
      <c r="B282" s="52">
        <f t="shared" si="104"/>
        <v>44799</v>
      </c>
      <c r="C282" s="64">
        <f t="shared" si="105"/>
        <v>0</v>
      </c>
      <c r="D282" s="17">
        <v>237.5</v>
      </c>
      <c r="E282" s="65">
        <f t="shared" si="87"/>
        <v>10.60608460690621</v>
      </c>
      <c r="F282" s="17"/>
      <c r="G282" s="56">
        <f t="shared" si="88"/>
        <v>14.133984445238573</v>
      </c>
      <c r="H282" s="56">
        <f t="shared" si="106"/>
        <v>14.133984445238573</v>
      </c>
      <c r="I282" s="56">
        <f t="shared" si="107"/>
        <v>14.133984445238573</v>
      </c>
      <c r="J282" s="65">
        <f t="shared" si="89"/>
        <v>14.133984445238573</v>
      </c>
      <c r="K282" s="58">
        <f t="shared" si="90"/>
        <v>-3.5209773241610884E-2</v>
      </c>
      <c r="L282" s="17"/>
      <c r="M282" s="58">
        <f t="shared" si="91"/>
        <v>46.239417940239541</v>
      </c>
      <c r="N282" s="66">
        <f t="shared" si="92"/>
        <v>44799</v>
      </c>
      <c r="O282" s="58">
        <f t="shared" si="108"/>
        <v>4.9682175506223247</v>
      </c>
      <c r="P282" s="58">
        <f t="shared" si="93"/>
        <v>12.035209773241611</v>
      </c>
      <c r="Q282" s="58">
        <f t="shared" si="109"/>
        <v>19.102201995860899</v>
      </c>
      <c r="R282" s="52"/>
      <c r="S282" s="67">
        <f t="shared" si="94"/>
        <v>0.22163869423889315</v>
      </c>
      <c r="T282" s="67">
        <f t="shared" si="95"/>
        <v>0.51609670351469683</v>
      </c>
      <c r="U282" s="67">
        <f t="shared" si="96"/>
        <v>0.8105547127905004</v>
      </c>
      <c r="V282" s="67"/>
      <c r="W282" s="71">
        <f t="shared" si="97"/>
        <v>0.51456999956845528</v>
      </c>
      <c r="X282" s="17"/>
      <c r="Y282" s="68">
        <f t="shared" si="98"/>
        <v>44799</v>
      </c>
      <c r="Z282" s="69">
        <f t="shared" si="99"/>
        <v>5.3193286617334357</v>
      </c>
      <c r="AA282" s="69">
        <f t="shared" si="100"/>
        <v>12.386320884352724</v>
      </c>
      <c r="AB282" s="69">
        <f t="shared" si="101"/>
        <v>19.453313106972011</v>
      </c>
      <c r="AC282" s="17"/>
      <c r="AD282" s="69">
        <f t="shared" si="102"/>
        <v>12.349679989642926</v>
      </c>
      <c r="AE282" s="98"/>
      <c r="AF282" s="69">
        <f t="shared" si="110"/>
        <v>46.239417940239541</v>
      </c>
      <c r="AH282" s="69">
        <f t="shared" si="111"/>
        <v>14.133984445238575</v>
      </c>
      <c r="AJ282" s="103">
        <f t="shared" si="103"/>
        <v>71.583427040849614</v>
      </c>
      <c r="AK282" s="103">
        <f t="shared" si="112"/>
        <v>288.41657295915036</v>
      </c>
      <c r="AM282" s="108">
        <f t="shared" si="113"/>
        <v>34.219555508965939</v>
      </c>
      <c r="AN282" s="103">
        <f t="shared" si="114"/>
        <v>34.219555508965939</v>
      </c>
      <c r="AP282" s="73">
        <f t="shared" si="115"/>
        <v>34.219555508965939</v>
      </c>
    </row>
    <row r="283" spans="2:42" x14ac:dyDescent="0.25">
      <c r="B283" s="52">
        <f t="shared" si="104"/>
        <v>44800</v>
      </c>
      <c r="C283" s="64">
        <f t="shared" si="105"/>
        <v>0</v>
      </c>
      <c r="D283" s="17">
        <v>238.5</v>
      </c>
      <c r="E283" s="65">
        <f t="shared" si="87"/>
        <v>10.258316031987549</v>
      </c>
      <c r="F283" s="17"/>
      <c r="G283" s="56">
        <f t="shared" si="88"/>
        <v>14.064495912871196</v>
      </c>
      <c r="H283" s="56">
        <f t="shared" si="106"/>
        <v>14.064495912871196</v>
      </c>
      <c r="I283" s="56">
        <f t="shared" si="107"/>
        <v>14.064495912871196</v>
      </c>
      <c r="J283" s="65">
        <f t="shared" si="89"/>
        <v>14.064495912871196</v>
      </c>
      <c r="K283" s="58">
        <f t="shared" si="90"/>
        <v>-3.0444782019867889E-2</v>
      </c>
      <c r="L283" s="17"/>
      <c r="M283" s="58">
        <f t="shared" si="91"/>
        <v>45.89164936532088</v>
      </c>
      <c r="N283" s="66">
        <f t="shared" si="92"/>
        <v>44800</v>
      </c>
      <c r="O283" s="58">
        <f t="shared" si="108"/>
        <v>4.9981968255842704</v>
      </c>
      <c r="P283" s="58">
        <f t="shared" si="93"/>
        <v>12.030444782019869</v>
      </c>
      <c r="Q283" s="58">
        <f t="shared" si="109"/>
        <v>19.062692738455468</v>
      </c>
      <c r="R283" s="52"/>
      <c r="S283" s="67">
        <f t="shared" si="94"/>
        <v>0.22288783069564089</v>
      </c>
      <c r="T283" s="67">
        <f t="shared" si="95"/>
        <v>0.51589816221379081</v>
      </c>
      <c r="U283" s="67">
        <f t="shared" si="96"/>
        <v>0.80890849373194085</v>
      </c>
      <c r="V283" s="67"/>
      <c r="W283" s="71">
        <f t="shared" si="97"/>
        <v>0.51456999956845528</v>
      </c>
      <c r="X283" s="17"/>
      <c r="Y283" s="68">
        <f t="shared" si="98"/>
        <v>44800</v>
      </c>
      <c r="Z283" s="69">
        <f t="shared" si="99"/>
        <v>5.3493079366953813</v>
      </c>
      <c r="AA283" s="69">
        <f t="shared" si="100"/>
        <v>12.381555893130979</v>
      </c>
      <c r="AB283" s="69">
        <f t="shared" si="101"/>
        <v>19.41380384956658</v>
      </c>
      <c r="AC283" s="17"/>
      <c r="AD283" s="69">
        <f t="shared" si="102"/>
        <v>12.349679989642926</v>
      </c>
      <c r="AE283" s="98"/>
      <c r="AF283" s="69">
        <f t="shared" si="110"/>
        <v>45.89164936532088</v>
      </c>
      <c r="AH283" s="69">
        <f t="shared" si="111"/>
        <v>14.064495912871198</v>
      </c>
      <c r="AJ283" s="103">
        <f t="shared" si="103"/>
        <v>72.20108107063335</v>
      </c>
      <c r="AK283" s="103">
        <f t="shared" si="112"/>
        <v>287.79891892936666</v>
      </c>
      <c r="AM283" s="108">
        <f t="shared" si="113"/>
        <v>34.313537381637964</v>
      </c>
      <c r="AN283" s="103">
        <f t="shared" si="114"/>
        <v>34.313537381637964</v>
      </c>
      <c r="AP283" s="73">
        <f t="shared" si="115"/>
        <v>34.313537381637964</v>
      </c>
    </row>
    <row r="284" spans="2:42" x14ac:dyDescent="0.25">
      <c r="B284" s="52">
        <f t="shared" si="104"/>
        <v>44801</v>
      </c>
      <c r="C284" s="64">
        <f t="shared" si="105"/>
        <v>0</v>
      </c>
      <c r="D284" s="17">
        <v>239.5</v>
      </c>
      <c r="E284" s="65">
        <f t="shared" si="87"/>
        <v>9.9078219235028691</v>
      </c>
      <c r="F284" s="17"/>
      <c r="G284" s="56">
        <f t="shared" si="88"/>
        <v>13.994793189334304</v>
      </c>
      <c r="H284" s="56">
        <f t="shared" si="106"/>
        <v>13.994793189334304</v>
      </c>
      <c r="I284" s="56">
        <f t="shared" si="107"/>
        <v>13.994793189334304</v>
      </c>
      <c r="J284" s="65">
        <f t="shared" si="89"/>
        <v>13.994793189334304</v>
      </c>
      <c r="K284" s="58">
        <f t="shared" si="90"/>
        <v>-2.5558822723098215E-2</v>
      </c>
      <c r="L284" s="17"/>
      <c r="M284" s="58">
        <f t="shared" si="91"/>
        <v>45.541155256836205</v>
      </c>
      <c r="N284" s="66">
        <f t="shared" si="92"/>
        <v>44801</v>
      </c>
      <c r="O284" s="58">
        <f t="shared" si="108"/>
        <v>5.0281622280559466</v>
      </c>
      <c r="P284" s="58">
        <f t="shared" si="93"/>
        <v>12.025558822723099</v>
      </c>
      <c r="Q284" s="58">
        <f t="shared" si="109"/>
        <v>19.02295541739025</v>
      </c>
      <c r="R284" s="52"/>
      <c r="S284" s="67">
        <f t="shared" si="94"/>
        <v>0.22413638913196074</v>
      </c>
      <c r="T284" s="67">
        <f t="shared" si="95"/>
        <v>0.51569458057642548</v>
      </c>
      <c r="U284" s="67">
        <f t="shared" si="96"/>
        <v>0.80725277202089007</v>
      </c>
      <c r="V284" s="67"/>
      <c r="W284" s="71">
        <f t="shared" si="97"/>
        <v>0.51456999956845528</v>
      </c>
      <c r="X284" s="17"/>
      <c r="Y284" s="68">
        <f t="shared" si="98"/>
        <v>44801</v>
      </c>
      <c r="Z284" s="69">
        <f t="shared" si="99"/>
        <v>5.3792733391670575</v>
      </c>
      <c r="AA284" s="69">
        <f t="shared" si="100"/>
        <v>12.376669933834211</v>
      </c>
      <c r="AB284" s="69">
        <f t="shared" si="101"/>
        <v>19.374066528501363</v>
      </c>
      <c r="AC284" s="17"/>
      <c r="AD284" s="69">
        <f t="shared" si="102"/>
        <v>12.349679989642926</v>
      </c>
      <c r="AE284" s="98"/>
      <c r="AF284" s="69">
        <f t="shared" si="110"/>
        <v>45.541155256836205</v>
      </c>
      <c r="AH284" s="69">
        <f t="shared" si="111"/>
        <v>13.994793189334306</v>
      </c>
      <c r="AJ284" s="103">
        <f t="shared" si="103"/>
        <v>72.822103810599302</v>
      </c>
      <c r="AK284" s="103">
        <f t="shared" si="112"/>
        <v>287.17789618940071</v>
      </c>
      <c r="AM284" s="108">
        <f t="shared" si="113"/>
        <v>34.404701439382897</v>
      </c>
      <c r="AN284" s="103">
        <f t="shared" si="114"/>
        <v>34.404701439382897</v>
      </c>
      <c r="AP284" s="73">
        <f t="shared" si="115"/>
        <v>34.404701439382897</v>
      </c>
    </row>
    <row r="285" spans="2:42" x14ac:dyDescent="0.25">
      <c r="B285" s="52">
        <f t="shared" si="104"/>
        <v>44802</v>
      </c>
      <c r="C285" s="64">
        <f t="shared" si="105"/>
        <v>0</v>
      </c>
      <c r="D285" s="17">
        <v>240.5</v>
      </c>
      <c r="E285" s="65">
        <f t="shared" si="87"/>
        <v>9.5546913715712645</v>
      </c>
      <c r="F285" s="17"/>
      <c r="G285" s="56">
        <f t="shared" si="88"/>
        <v>13.924887512901391</v>
      </c>
      <c r="H285" s="56">
        <f t="shared" si="106"/>
        <v>13.924887512901391</v>
      </c>
      <c r="I285" s="56">
        <f t="shared" si="107"/>
        <v>13.924887512901391</v>
      </c>
      <c r="J285" s="65">
        <f t="shared" si="89"/>
        <v>13.924887512901391</v>
      </c>
      <c r="K285" s="58">
        <f t="shared" si="90"/>
        <v>-2.0556359157552453E-2</v>
      </c>
      <c r="L285" s="17"/>
      <c r="M285" s="58">
        <f t="shared" si="91"/>
        <v>45.188024704904599</v>
      </c>
      <c r="N285" s="66">
        <f t="shared" si="92"/>
        <v>44802</v>
      </c>
      <c r="O285" s="58">
        <f t="shared" si="108"/>
        <v>5.0581126027068573</v>
      </c>
      <c r="P285" s="58">
        <f t="shared" si="93"/>
        <v>12.020556359157553</v>
      </c>
      <c r="Q285" s="58">
        <f t="shared" si="109"/>
        <v>18.983000115608249</v>
      </c>
      <c r="R285" s="52"/>
      <c r="S285" s="67">
        <f t="shared" si="94"/>
        <v>0.22538432140908202</v>
      </c>
      <c r="T285" s="67">
        <f t="shared" si="95"/>
        <v>0.51548614459452768</v>
      </c>
      <c r="U285" s="67">
        <f t="shared" si="96"/>
        <v>0.80558796777997332</v>
      </c>
      <c r="V285" s="67"/>
      <c r="W285" s="71">
        <f t="shared" si="97"/>
        <v>0.51456999956845528</v>
      </c>
      <c r="X285" s="17"/>
      <c r="Y285" s="68">
        <f t="shared" si="98"/>
        <v>44802</v>
      </c>
      <c r="Z285" s="69">
        <f t="shared" si="99"/>
        <v>5.4092237138179682</v>
      </c>
      <c r="AA285" s="69">
        <f t="shared" si="100"/>
        <v>12.371667470268665</v>
      </c>
      <c r="AB285" s="69">
        <f t="shared" si="101"/>
        <v>19.334111226719358</v>
      </c>
      <c r="AC285" s="17"/>
      <c r="AD285" s="69">
        <f t="shared" si="102"/>
        <v>12.349679989642926</v>
      </c>
      <c r="AE285" s="98"/>
      <c r="AF285" s="69">
        <f t="shared" si="110"/>
        <v>45.188024704904599</v>
      </c>
      <c r="AH285" s="69">
        <f t="shared" si="111"/>
        <v>13.924887512901389</v>
      </c>
      <c r="AJ285" s="103">
        <f t="shared" si="103"/>
        <v>73.446368755502192</v>
      </c>
      <c r="AK285" s="103">
        <f t="shared" si="112"/>
        <v>286.55363124449781</v>
      </c>
      <c r="AM285" s="108">
        <f t="shared" si="113"/>
        <v>34.492985811413689</v>
      </c>
      <c r="AN285" s="103">
        <f t="shared" si="114"/>
        <v>34.492985811413689</v>
      </c>
      <c r="AP285" s="73">
        <f t="shared" si="115"/>
        <v>34.492985811413689</v>
      </c>
    </row>
    <row r="286" spans="2:42" x14ac:dyDescent="0.25">
      <c r="B286" s="52">
        <f t="shared" si="104"/>
        <v>44803</v>
      </c>
      <c r="C286" s="64">
        <f t="shared" si="105"/>
        <v>0</v>
      </c>
      <c r="D286" s="17">
        <v>241.5</v>
      </c>
      <c r="E286" s="65">
        <f t="shared" si="87"/>
        <v>9.1990136118883647</v>
      </c>
      <c r="F286" s="17"/>
      <c r="G286" s="56">
        <f t="shared" si="88"/>
        <v>13.85478959430899</v>
      </c>
      <c r="H286" s="56">
        <f t="shared" si="106"/>
        <v>13.85478959430899</v>
      </c>
      <c r="I286" s="56">
        <f t="shared" si="107"/>
        <v>13.85478959430899</v>
      </c>
      <c r="J286" s="65">
        <f t="shared" si="89"/>
        <v>13.85478959430899</v>
      </c>
      <c r="K286" s="58">
        <f t="shared" si="90"/>
        <v>-1.544201536457887E-2</v>
      </c>
      <c r="L286" s="17"/>
      <c r="M286" s="58">
        <f t="shared" si="91"/>
        <v>44.832346945221701</v>
      </c>
      <c r="N286" s="66">
        <f t="shared" si="92"/>
        <v>44803</v>
      </c>
      <c r="O286" s="58">
        <f t="shared" si="108"/>
        <v>5.0880472182100842</v>
      </c>
      <c r="P286" s="58">
        <f t="shared" si="93"/>
        <v>12.015442015364579</v>
      </c>
      <c r="Q286" s="58">
        <f t="shared" si="109"/>
        <v>18.942836812519076</v>
      </c>
      <c r="R286" s="52"/>
      <c r="S286" s="67">
        <f t="shared" si="94"/>
        <v>0.22663159705504982</v>
      </c>
      <c r="T286" s="67">
        <f t="shared" si="95"/>
        <v>0.51527304693648712</v>
      </c>
      <c r="U286" s="67">
        <f t="shared" si="96"/>
        <v>0.80391449681792448</v>
      </c>
      <c r="V286" s="67"/>
      <c r="W286" s="71">
        <f t="shared" si="97"/>
        <v>0.51456999956845528</v>
      </c>
      <c r="X286" s="17"/>
      <c r="Y286" s="68">
        <f t="shared" si="98"/>
        <v>44803</v>
      </c>
      <c r="Z286" s="69">
        <f t="shared" si="99"/>
        <v>5.4391583293211951</v>
      </c>
      <c r="AA286" s="69">
        <f t="shared" si="100"/>
        <v>12.36655312647569</v>
      </c>
      <c r="AB286" s="69">
        <f t="shared" si="101"/>
        <v>19.293947923630189</v>
      </c>
      <c r="AC286" s="17"/>
      <c r="AD286" s="69">
        <f t="shared" si="102"/>
        <v>12.349679989642926</v>
      </c>
      <c r="AE286" s="98"/>
      <c r="AF286" s="69">
        <f t="shared" si="110"/>
        <v>44.832346945221701</v>
      </c>
      <c r="AH286" s="69">
        <f t="shared" si="111"/>
        <v>13.854789594308993</v>
      </c>
      <c r="AJ286" s="103">
        <f t="shared" si="103"/>
        <v>74.07375155688139</v>
      </c>
      <c r="AK286" s="103">
        <f t="shared" si="112"/>
        <v>285.9262484431186</v>
      </c>
      <c r="AM286" s="108">
        <f t="shared" si="113"/>
        <v>34.578331385936366</v>
      </c>
      <c r="AN286" s="103">
        <f t="shared" si="114"/>
        <v>34.578331385936366</v>
      </c>
      <c r="AP286" s="73">
        <f t="shared" si="115"/>
        <v>34.578331385936366</v>
      </c>
    </row>
    <row r="287" spans="2:42" x14ac:dyDescent="0.25">
      <c r="B287" s="52">
        <f t="shared" si="104"/>
        <v>44804</v>
      </c>
      <c r="C287" s="64">
        <f t="shared" si="105"/>
        <v>0</v>
      </c>
      <c r="D287" s="17">
        <v>242.5</v>
      </c>
      <c r="E287" s="65">
        <f t="shared" si="87"/>
        <v>8.8408780244767495</v>
      </c>
      <c r="F287" s="17"/>
      <c r="G287" s="56">
        <f t="shared" si="88"/>
        <v>13.784509638689517</v>
      </c>
      <c r="H287" s="56">
        <f t="shared" si="106"/>
        <v>13.784509638689517</v>
      </c>
      <c r="I287" s="56">
        <f t="shared" si="107"/>
        <v>13.784509638689517</v>
      </c>
      <c r="J287" s="65">
        <f t="shared" si="89"/>
        <v>13.784509638689517</v>
      </c>
      <c r="K287" s="58">
        <f t="shared" si="90"/>
        <v>-1.0220570707065987E-2</v>
      </c>
      <c r="L287" s="17"/>
      <c r="M287" s="58">
        <f t="shared" si="91"/>
        <v>44.474211357810084</v>
      </c>
      <c r="N287" s="66">
        <f t="shared" si="92"/>
        <v>44804</v>
      </c>
      <c r="O287" s="58">
        <f t="shared" si="108"/>
        <v>5.1179657513623074</v>
      </c>
      <c r="P287" s="58">
        <f t="shared" si="93"/>
        <v>12.010220570707066</v>
      </c>
      <c r="Q287" s="58">
        <f t="shared" si="109"/>
        <v>18.902475390051826</v>
      </c>
      <c r="R287" s="52"/>
      <c r="S287" s="67">
        <f t="shared" si="94"/>
        <v>0.2278782026030591</v>
      </c>
      <c r="T287" s="67">
        <f t="shared" si="95"/>
        <v>0.51505548674242407</v>
      </c>
      <c r="U287" s="67">
        <f t="shared" si="96"/>
        <v>0.80223277088178913</v>
      </c>
      <c r="V287" s="67"/>
      <c r="W287" s="71">
        <f t="shared" si="97"/>
        <v>0.51456999956845528</v>
      </c>
      <c r="X287" s="17"/>
      <c r="Y287" s="68">
        <f t="shared" si="98"/>
        <v>44804</v>
      </c>
      <c r="Z287" s="69">
        <f t="shared" si="99"/>
        <v>5.4690768624734183</v>
      </c>
      <c r="AA287" s="69">
        <f t="shared" si="100"/>
        <v>12.361331681818179</v>
      </c>
      <c r="AB287" s="69">
        <f t="shared" si="101"/>
        <v>19.253586501162939</v>
      </c>
      <c r="AC287" s="17"/>
      <c r="AD287" s="69">
        <f t="shared" si="102"/>
        <v>12.349679989642926</v>
      </c>
      <c r="AE287" s="98"/>
      <c r="AF287" s="69">
        <f t="shared" si="110"/>
        <v>44.474211357810084</v>
      </c>
      <c r="AH287" s="69">
        <f t="shared" si="111"/>
        <v>13.784509638689521</v>
      </c>
      <c r="AJ287" s="103">
        <f t="shared" si="103"/>
        <v>74.704129922551928</v>
      </c>
      <c r="AK287" s="103">
        <f t="shared" si="112"/>
        <v>285.29587007744806</v>
      </c>
      <c r="AM287" s="108">
        <f t="shared" si="113"/>
        <v>34.660681734165429</v>
      </c>
      <c r="AN287" s="103">
        <f t="shared" si="114"/>
        <v>34.660681734165429</v>
      </c>
      <c r="AP287" s="73">
        <f t="shared" si="115"/>
        <v>34.660681734165429</v>
      </c>
    </row>
    <row r="288" spans="2:42" x14ac:dyDescent="0.25">
      <c r="B288" s="52">
        <f t="shared" si="104"/>
        <v>44805</v>
      </c>
      <c r="C288" s="64">
        <f t="shared" si="105"/>
        <v>0</v>
      </c>
      <c r="D288" s="17">
        <v>243.5</v>
      </c>
      <c r="E288" s="65">
        <f t="shared" si="87"/>
        <v>8.4803741337193372</v>
      </c>
      <c r="F288" s="17"/>
      <c r="G288" s="56">
        <f t="shared" si="88"/>
        <v>13.7140573675109</v>
      </c>
      <c r="H288" s="56">
        <f t="shared" si="106"/>
        <v>13.7140573675109</v>
      </c>
      <c r="I288" s="56">
        <f t="shared" si="107"/>
        <v>13.7140573675109</v>
      </c>
      <c r="J288" s="65">
        <f t="shared" si="89"/>
        <v>13.7140573675109</v>
      </c>
      <c r="K288" s="58">
        <f t="shared" si="90"/>
        <v>-4.8969547704787592E-3</v>
      </c>
      <c r="L288" s="17"/>
      <c r="M288" s="58">
        <f t="shared" si="91"/>
        <v>44.11370746705267</v>
      </c>
      <c r="N288" s="66">
        <f t="shared" si="92"/>
        <v>44805</v>
      </c>
      <c r="O288" s="58">
        <f t="shared" si="108"/>
        <v>5.1478682710150281</v>
      </c>
      <c r="P288" s="58">
        <f t="shared" si="93"/>
        <v>12.004896954770478</v>
      </c>
      <c r="Q288" s="58">
        <f t="shared" si="109"/>
        <v>18.861925638525928</v>
      </c>
      <c r="R288" s="52"/>
      <c r="S288" s="67">
        <f t="shared" si="94"/>
        <v>0.22912414092192246</v>
      </c>
      <c r="T288" s="67">
        <f t="shared" si="95"/>
        <v>0.51483366941173292</v>
      </c>
      <c r="U288" s="67">
        <f t="shared" si="96"/>
        <v>0.80054319790154338</v>
      </c>
      <c r="V288" s="67"/>
      <c r="W288" s="71">
        <f t="shared" si="97"/>
        <v>0.51456999956845528</v>
      </c>
      <c r="X288" s="17"/>
      <c r="Y288" s="68">
        <f t="shared" si="98"/>
        <v>44805</v>
      </c>
      <c r="Z288" s="69">
        <f t="shared" si="99"/>
        <v>5.498979382126139</v>
      </c>
      <c r="AA288" s="69">
        <f t="shared" si="100"/>
        <v>12.356008065881589</v>
      </c>
      <c r="AB288" s="69">
        <f t="shared" si="101"/>
        <v>19.213036749637041</v>
      </c>
      <c r="AC288" s="17"/>
      <c r="AD288" s="69">
        <f t="shared" si="102"/>
        <v>12.349679989642926</v>
      </c>
      <c r="AE288" s="98"/>
      <c r="AF288" s="69">
        <f t="shared" si="110"/>
        <v>44.11370746705267</v>
      </c>
      <c r="AH288" s="69">
        <f t="shared" si="111"/>
        <v>13.714057367510902</v>
      </c>
      <c r="AJ288" s="103">
        <f t="shared" si="103"/>
        <v>75.337383515715246</v>
      </c>
      <c r="AK288" s="103">
        <f t="shared" si="112"/>
        <v>284.66261648428474</v>
      </c>
      <c r="AM288" s="108">
        <f t="shared" si="113"/>
        <v>34.73998303598902</v>
      </c>
      <c r="AN288" s="103">
        <f t="shared" si="114"/>
        <v>34.73998303598902</v>
      </c>
      <c r="AP288" s="73">
        <f t="shared" si="115"/>
        <v>34.73998303598902</v>
      </c>
    </row>
    <row r="289" spans="2:42" x14ac:dyDescent="0.25">
      <c r="B289" s="52">
        <f t="shared" si="104"/>
        <v>44806</v>
      </c>
      <c r="C289" s="64">
        <f t="shared" si="105"/>
        <v>0</v>
      </c>
      <c r="D289" s="17">
        <v>244.5</v>
      </c>
      <c r="E289" s="65">
        <f t="shared" si="87"/>
        <v>8.1175916096235099</v>
      </c>
      <c r="F289" s="17"/>
      <c r="G289" s="56">
        <f t="shared" si="88"/>
        <v>13.643442040493477</v>
      </c>
      <c r="H289" s="56">
        <f t="shared" si="106"/>
        <v>13.643442040493477</v>
      </c>
      <c r="I289" s="56">
        <f t="shared" si="107"/>
        <v>13.643442040493477</v>
      </c>
      <c r="J289" s="65">
        <f t="shared" si="89"/>
        <v>13.643442040493477</v>
      </c>
      <c r="K289" s="58">
        <f t="shared" si="90"/>
        <v>5.2375791582973119E-4</v>
      </c>
      <c r="L289" s="17"/>
      <c r="M289" s="58">
        <f t="shared" si="91"/>
        <v>43.750924942956843</v>
      </c>
      <c r="N289" s="66">
        <f t="shared" si="92"/>
        <v>44806</v>
      </c>
      <c r="O289" s="58">
        <f t="shared" si="108"/>
        <v>5.1777552218374323</v>
      </c>
      <c r="P289" s="58">
        <f t="shared" si="93"/>
        <v>11.999476242084171</v>
      </c>
      <c r="Q289" s="58">
        <f t="shared" si="109"/>
        <v>18.821197262330909</v>
      </c>
      <c r="R289" s="52"/>
      <c r="S289" s="67">
        <f t="shared" si="94"/>
        <v>0.23036943053952263</v>
      </c>
      <c r="T289" s="67">
        <f t="shared" si="95"/>
        <v>0.51460780638313675</v>
      </c>
      <c r="U289" s="67">
        <f t="shared" si="96"/>
        <v>0.79884618222675086</v>
      </c>
      <c r="V289" s="67"/>
      <c r="W289" s="71">
        <f t="shared" si="97"/>
        <v>0.51456999956845528</v>
      </c>
      <c r="X289" s="17"/>
      <c r="Y289" s="68">
        <f t="shared" si="98"/>
        <v>44806</v>
      </c>
      <c r="Z289" s="69">
        <f t="shared" si="99"/>
        <v>5.5288663329485432</v>
      </c>
      <c r="AA289" s="69">
        <f t="shared" si="100"/>
        <v>12.350587353195282</v>
      </c>
      <c r="AB289" s="69">
        <f t="shared" si="101"/>
        <v>19.172308373442021</v>
      </c>
      <c r="AC289" s="17"/>
      <c r="AD289" s="69">
        <f t="shared" si="102"/>
        <v>12.349679989642926</v>
      </c>
      <c r="AE289" s="98"/>
      <c r="AF289" s="69">
        <f t="shared" si="110"/>
        <v>43.750924942956843</v>
      </c>
      <c r="AH289" s="69">
        <f t="shared" si="111"/>
        <v>13.643442040493479</v>
      </c>
      <c r="AJ289" s="103">
        <f t="shared" si="103"/>
        <v>75.973393853840861</v>
      </c>
      <c r="AK289" s="103">
        <f t="shared" si="112"/>
        <v>284.02660614615911</v>
      </c>
      <c r="AM289" s="108">
        <f t="shared" si="113"/>
        <v>34.816184007540386</v>
      </c>
      <c r="AN289" s="103">
        <f t="shared" si="114"/>
        <v>34.816184007540386</v>
      </c>
      <c r="AP289" s="73">
        <f t="shared" si="115"/>
        <v>34.816184007540386</v>
      </c>
    </row>
    <row r="290" spans="2:42" x14ac:dyDescent="0.25">
      <c r="B290" s="52">
        <f t="shared" si="104"/>
        <v>44807</v>
      </c>
      <c r="C290" s="64">
        <f t="shared" si="105"/>
        <v>0</v>
      </c>
      <c r="D290" s="17">
        <v>245.5</v>
      </c>
      <c r="E290" s="65">
        <f t="shared" si="87"/>
        <v>7.7526202702636331</v>
      </c>
      <c r="F290" s="17"/>
      <c r="G290" s="56">
        <f t="shared" si="88"/>
        <v>13.57267247747976</v>
      </c>
      <c r="H290" s="56">
        <f t="shared" si="106"/>
        <v>13.57267247747976</v>
      </c>
      <c r="I290" s="56">
        <f t="shared" si="107"/>
        <v>13.57267247747976</v>
      </c>
      <c r="J290" s="65">
        <f t="shared" si="89"/>
        <v>13.57267247747976</v>
      </c>
      <c r="K290" s="58">
        <f t="shared" si="90"/>
        <v>6.0363533311360851E-3</v>
      </c>
      <c r="L290" s="17"/>
      <c r="M290" s="58">
        <f t="shared" si="91"/>
        <v>43.385953603596967</v>
      </c>
      <c r="N290" s="66">
        <f t="shared" si="92"/>
        <v>44807</v>
      </c>
      <c r="O290" s="58">
        <f t="shared" si="108"/>
        <v>5.2076274079289835</v>
      </c>
      <c r="P290" s="58">
        <f t="shared" si="93"/>
        <v>11.993963646668863</v>
      </c>
      <c r="Q290" s="58">
        <f t="shared" si="109"/>
        <v>18.780299885408745</v>
      </c>
      <c r="R290" s="52"/>
      <c r="S290" s="67">
        <f t="shared" si="94"/>
        <v>0.23161410496000395</v>
      </c>
      <c r="T290" s="67">
        <f t="shared" si="95"/>
        <v>0.51437811490749896</v>
      </c>
      <c r="U290" s="67">
        <f t="shared" si="96"/>
        <v>0.79714212485499403</v>
      </c>
      <c r="V290" s="67"/>
      <c r="W290" s="71">
        <f t="shared" si="97"/>
        <v>0.51456999956845528</v>
      </c>
      <c r="X290" s="17"/>
      <c r="Y290" s="68">
        <f t="shared" si="98"/>
        <v>44807</v>
      </c>
      <c r="Z290" s="69">
        <f t="shared" si="99"/>
        <v>5.5587385190400944</v>
      </c>
      <c r="AA290" s="69">
        <f t="shared" si="100"/>
        <v>12.345074757779976</v>
      </c>
      <c r="AB290" s="69">
        <f t="shared" si="101"/>
        <v>19.131410996519858</v>
      </c>
      <c r="AC290" s="17"/>
      <c r="AD290" s="69">
        <f t="shared" si="102"/>
        <v>12.349679989642926</v>
      </c>
      <c r="AE290" s="98"/>
      <c r="AF290" s="69">
        <f t="shared" si="110"/>
        <v>43.385953603596967</v>
      </c>
      <c r="AH290" s="69">
        <f t="shared" si="111"/>
        <v>13.572672477479763</v>
      </c>
      <c r="AJ290" s="103">
        <f t="shared" si="103"/>
        <v>76.612044207446445</v>
      </c>
      <c r="AK290" s="103">
        <f t="shared" si="112"/>
        <v>283.38795579255356</v>
      </c>
      <c r="AM290" s="108">
        <f t="shared" si="113"/>
        <v>34.889235830910629</v>
      </c>
      <c r="AN290" s="103">
        <f t="shared" si="114"/>
        <v>34.889235830910629</v>
      </c>
      <c r="AP290" s="73">
        <f t="shared" si="115"/>
        <v>34.889235830910629</v>
      </c>
    </row>
    <row r="291" spans="2:42" x14ac:dyDescent="0.25">
      <c r="B291" s="52">
        <f t="shared" si="104"/>
        <v>44808</v>
      </c>
      <c r="C291" s="64">
        <f t="shared" si="105"/>
        <v>0</v>
      </c>
      <c r="D291" s="17">
        <v>246.5</v>
      </c>
      <c r="E291" s="65">
        <f t="shared" si="87"/>
        <v>7.3855500853484983</v>
      </c>
      <c r="F291" s="17"/>
      <c r="G291" s="56">
        <f t="shared" si="88"/>
        <v>13.501757080237045</v>
      </c>
      <c r="H291" s="56">
        <f t="shared" si="106"/>
        <v>13.501757080237045</v>
      </c>
      <c r="I291" s="56">
        <f t="shared" si="107"/>
        <v>13.501757080237045</v>
      </c>
      <c r="J291" s="65">
        <f t="shared" si="89"/>
        <v>13.501757080237045</v>
      </c>
      <c r="K291" s="58">
        <f t="shared" si="90"/>
        <v>1.1635483583604486E-2</v>
      </c>
      <c r="L291" s="17"/>
      <c r="M291" s="58">
        <f t="shared" si="91"/>
        <v>43.018883418681831</v>
      </c>
      <c r="N291" s="66">
        <f t="shared" si="92"/>
        <v>44808</v>
      </c>
      <c r="O291" s="58">
        <f t="shared" si="108"/>
        <v>5.2374859762978723</v>
      </c>
      <c r="P291" s="58">
        <f t="shared" si="93"/>
        <v>11.988364516416395</v>
      </c>
      <c r="Q291" s="58">
        <f t="shared" si="109"/>
        <v>18.739243056534917</v>
      </c>
      <c r="R291" s="52"/>
      <c r="S291" s="67">
        <f t="shared" si="94"/>
        <v>0.23285821197537432</v>
      </c>
      <c r="T291" s="67">
        <f t="shared" si="95"/>
        <v>0.51414481781364607</v>
      </c>
      <c r="U291" s="67">
        <f t="shared" si="96"/>
        <v>0.79543142365191788</v>
      </c>
      <c r="V291" s="67"/>
      <c r="W291" s="71">
        <f t="shared" si="97"/>
        <v>0.51456999956845528</v>
      </c>
      <c r="X291" s="17"/>
      <c r="Y291" s="68">
        <f t="shared" si="98"/>
        <v>44808</v>
      </c>
      <c r="Z291" s="69">
        <f t="shared" si="99"/>
        <v>5.5885970874089832</v>
      </c>
      <c r="AA291" s="69">
        <f t="shared" si="100"/>
        <v>12.339475627527506</v>
      </c>
      <c r="AB291" s="69">
        <f t="shared" si="101"/>
        <v>19.09035416764603</v>
      </c>
      <c r="AC291" s="17"/>
      <c r="AD291" s="69">
        <f t="shared" si="102"/>
        <v>12.349679989642926</v>
      </c>
      <c r="AE291" s="98"/>
      <c r="AF291" s="69">
        <f t="shared" si="110"/>
        <v>43.018883418681831</v>
      </c>
      <c r="AH291" s="69">
        <f t="shared" si="111"/>
        <v>13.501757080237047</v>
      </c>
      <c r="AJ291" s="103">
        <f t="shared" si="103"/>
        <v>77.25321949888334</v>
      </c>
      <c r="AK291" s="103">
        <f t="shared" si="112"/>
        <v>282.74678050111663</v>
      </c>
      <c r="AM291" s="108">
        <f t="shared" si="113"/>
        <v>34.959092086217943</v>
      </c>
      <c r="AN291" s="103">
        <f t="shared" si="114"/>
        <v>34.959092086217943</v>
      </c>
      <c r="AP291" s="73">
        <f t="shared" si="115"/>
        <v>34.959092086217943</v>
      </c>
    </row>
    <row r="292" spans="2:42" x14ac:dyDescent="0.25">
      <c r="B292" s="52">
        <f t="shared" si="104"/>
        <v>44809</v>
      </c>
      <c r="C292" s="64">
        <f t="shared" si="105"/>
        <v>0</v>
      </c>
      <c r="D292" s="17">
        <v>247.5</v>
      </c>
      <c r="E292" s="65">
        <f t="shared" si="87"/>
        <v>7.0164711808601021</v>
      </c>
      <c r="F292" s="17"/>
      <c r="G292" s="56">
        <f t="shared" si="88"/>
        <v>13.430703854177203</v>
      </c>
      <c r="H292" s="56">
        <f t="shared" si="106"/>
        <v>13.430703854177203</v>
      </c>
      <c r="I292" s="56">
        <f t="shared" si="107"/>
        <v>13.430703854177203</v>
      </c>
      <c r="J292" s="65">
        <f t="shared" si="89"/>
        <v>13.430703854177203</v>
      </c>
      <c r="K292" s="58">
        <f t="shared" si="90"/>
        <v>1.7315672691993869E-2</v>
      </c>
      <c r="L292" s="17"/>
      <c r="M292" s="58">
        <f t="shared" si="91"/>
        <v>42.649804514193434</v>
      </c>
      <c r="N292" s="66">
        <f t="shared" si="92"/>
        <v>44809</v>
      </c>
      <c r="O292" s="58">
        <f t="shared" si="108"/>
        <v>5.267332400219404</v>
      </c>
      <c r="P292" s="58">
        <f t="shared" si="93"/>
        <v>11.982684327308005</v>
      </c>
      <c r="Q292" s="58">
        <f t="shared" si="109"/>
        <v>18.698036254396605</v>
      </c>
      <c r="R292" s="52"/>
      <c r="S292" s="67">
        <f t="shared" si="94"/>
        <v>0.23410181297210481</v>
      </c>
      <c r="T292" s="67">
        <f t="shared" si="95"/>
        <v>0.51390814326746315</v>
      </c>
      <c r="U292" s="67">
        <f t="shared" si="96"/>
        <v>0.79371447356282154</v>
      </c>
      <c r="V292" s="67"/>
      <c r="W292" s="71">
        <f t="shared" si="97"/>
        <v>0.51456999956845528</v>
      </c>
      <c r="X292" s="17"/>
      <c r="Y292" s="68">
        <f t="shared" si="98"/>
        <v>44809</v>
      </c>
      <c r="Z292" s="69">
        <f t="shared" si="99"/>
        <v>5.6184435113305149</v>
      </c>
      <c r="AA292" s="69">
        <f t="shared" si="100"/>
        <v>12.333795438419116</v>
      </c>
      <c r="AB292" s="69">
        <f t="shared" si="101"/>
        <v>19.049147365507718</v>
      </c>
      <c r="AC292" s="17"/>
      <c r="AD292" s="69">
        <f t="shared" si="102"/>
        <v>12.349679989642926</v>
      </c>
      <c r="AE292" s="98"/>
      <c r="AF292" s="69">
        <f t="shared" si="110"/>
        <v>42.649804514193434</v>
      </c>
      <c r="AH292" s="69">
        <f t="shared" si="111"/>
        <v>13.430703854177203</v>
      </c>
      <c r="AJ292" s="103">
        <f t="shared" si="103"/>
        <v>77.896806201214673</v>
      </c>
      <c r="AK292" s="103">
        <f t="shared" si="112"/>
        <v>282.10319379878536</v>
      </c>
      <c r="AM292" s="108">
        <f t="shared" si="113"/>
        <v>35.025708686230139</v>
      </c>
      <c r="AN292" s="103">
        <f t="shared" si="114"/>
        <v>35.025708686230139</v>
      </c>
      <c r="AP292" s="73">
        <f t="shared" si="115"/>
        <v>35.025708686230139</v>
      </c>
    </row>
    <row r="293" spans="2:42" x14ac:dyDescent="0.25">
      <c r="B293" s="52">
        <f t="shared" si="104"/>
        <v>44810</v>
      </c>
      <c r="C293" s="64">
        <f t="shared" si="105"/>
        <v>0</v>
      </c>
      <c r="D293" s="17">
        <v>248.5</v>
      </c>
      <c r="E293" s="65">
        <f t="shared" si="87"/>
        <v>6.6454738447095281</v>
      </c>
      <c r="F293" s="17"/>
      <c r="G293" s="56">
        <f t="shared" si="88"/>
        <v>13.359520429981863</v>
      </c>
      <c r="H293" s="56">
        <f t="shared" si="106"/>
        <v>13.359520429981863</v>
      </c>
      <c r="I293" s="56">
        <f t="shared" si="107"/>
        <v>13.359520429981863</v>
      </c>
      <c r="J293" s="65">
        <f t="shared" si="89"/>
        <v>13.359520429981863</v>
      </c>
      <c r="K293" s="58">
        <f t="shared" si="90"/>
        <v>2.307132252234545E-2</v>
      </c>
      <c r="L293" s="17"/>
      <c r="M293" s="58">
        <f t="shared" si="91"/>
        <v>42.278807178042861</v>
      </c>
      <c r="N293" s="66">
        <f t="shared" si="92"/>
        <v>44810</v>
      </c>
      <c r="O293" s="58">
        <f t="shared" si="108"/>
        <v>5.2971684624867237</v>
      </c>
      <c r="P293" s="58">
        <f t="shared" si="93"/>
        <v>11.976928677477655</v>
      </c>
      <c r="Q293" s="58">
        <f t="shared" si="109"/>
        <v>18.656688892468587</v>
      </c>
      <c r="R293" s="52"/>
      <c r="S293" s="67">
        <f t="shared" si="94"/>
        <v>0.23534498223324313</v>
      </c>
      <c r="T293" s="67">
        <f t="shared" si="95"/>
        <v>0.51366832452453193</v>
      </c>
      <c r="U293" s="67">
        <f t="shared" si="96"/>
        <v>0.79199166681582078</v>
      </c>
      <c r="V293" s="67"/>
      <c r="W293" s="71">
        <f t="shared" si="97"/>
        <v>0.51456999956845528</v>
      </c>
      <c r="X293" s="17"/>
      <c r="Y293" s="68">
        <f t="shared" si="98"/>
        <v>44810</v>
      </c>
      <c r="Z293" s="69">
        <f t="shared" si="99"/>
        <v>5.6482795735978346</v>
      </c>
      <c r="AA293" s="69">
        <f t="shared" si="100"/>
        <v>12.328039788588766</v>
      </c>
      <c r="AB293" s="69">
        <f t="shared" si="101"/>
        <v>19.0078000035797</v>
      </c>
      <c r="AC293" s="17"/>
      <c r="AD293" s="69">
        <f t="shared" si="102"/>
        <v>12.349679989642926</v>
      </c>
      <c r="AE293" s="98"/>
      <c r="AF293" s="69">
        <f t="shared" si="110"/>
        <v>42.278807178042861</v>
      </c>
      <c r="AH293" s="69">
        <f t="shared" si="111"/>
        <v>13.359520429981865</v>
      </c>
      <c r="AJ293" s="103">
        <f t="shared" si="103"/>
        <v>78.542692237255778</v>
      </c>
      <c r="AK293" s="103">
        <f t="shared" si="112"/>
        <v>281.45730776274422</v>
      </c>
      <c r="AM293" s="108">
        <f t="shared" si="113"/>
        <v>35.089043813720018</v>
      </c>
      <c r="AN293" s="103">
        <f t="shared" si="114"/>
        <v>35.089043813720018</v>
      </c>
      <c r="AP293" s="73">
        <f t="shared" si="115"/>
        <v>35.089043813720018</v>
      </c>
    </row>
    <row r="294" spans="2:42" x14ac:dyDescent="0.25">
      <c r="B294" s="52">
        <f t="shared" si="104"/>
        <v>44811</v>
      </c>
      <c r="C294" s="64">
        <f t="shared" si="105"/>
        <v>0</v>
      </c>
      <c r="D294" s="17">
        <v>249.5</v>
      </c>
      <c r="E294" s="65">
        <f t="shared" si="87"/>
        <v>6.2726485333556781</v>
      </c>
      <c r="F294" s="17"/>
      <c r="G294" s="56">
        <f t="shared" si="88"/>
        <v>13.288214085124897</v>
      </c>
      <c r="H294" s="56">
        <f t="shared" si="106"/>
        <v>13.288214085124897</v>
      </c>
      <c r="I294" s="56">
        <f t="shared" si="107"/>
        <v>13.288214085124897</v>
      </c>
      <c r="J294" s="65">
        <f t="shared" si="89"/>
        <v>13.288214085124897</v>
      </c>
      <c r="K294" s="58">
        <f t="shared" si="90"/>
        <v>2.8896718872998065E-2</v>
      </c>
      <c r="L294" s="17"/>
      <c r="M294" s="58">
        <f t="shared" si="91"/>
        <v>41.905981866689011</v>
      </c>
      <c r="N294" s="66">
        <f t="shared" si="92"/>
        <v>44811</v>
      </c>
      <c r="O294" s="58">
        <f t="shared" si="108"/>
        <v>5.3269962385645533</v>
      </c>
      <c r="P294" s="58">
        <f t="shared" si="93"/>
        <v>11.971103281127002</v>
      </c>
      <c r="Q294" s="58">
        <f t="shared" si="109"/>
        <v>18.61521032368945</v>
      </c>
      <c r="R294" s="52"/>
      <c r="S294" s="67">
        <f t="shared" si="94"/>
        <v>0.23658780623648601</v>
      </c>
      <c r="T294" s="67">
        <f t="shared" si="95"/>
        <v>0.51342559967658807</v>
      </c>
      <c r="U294" s="67">
        <f t="shared" si="96"/>
        <v>0.79026339311669003</v>
      </c>
      <c r="V294" s="67"/>
      <c r="W294" s="71">
        <f t="shared" si="97"/>
        <v>0.51456999956845528</v>
      </c>
      <c r="X294" s="17"/>
      <c r="Y294" s="68">
        <f t="shared" si="98"/>
        <v>44811</v>
      </c>
      <c r="Z294" s="69">
        <f t="shared" si="99"/>
        <v>5.6781073496756642</v>
      </c>
      <c r="AA294" s="69">
        <f t="shared" si="100"/>
        <v>12.322214392238113</v>
      </c>
      <c r="AB294" s="69">
        <f t="shared" si="101"/>
        <v>18.966321434800562</v>
      </c>
      <c r="AC294" s="17"/>
      <c r="AD294" s="69">
        <f t="shared" si="102"/>
        <v>12.349679989642926</v>
      </c>
      <c r="AE294" s="98"/>
      <c r="AF294" s="69">
        <f t="shared" si="110"/>
        <v>41.905981866689011</v>
      </c>
      <c r="AH294" s="69">
        <f t="shared" si="111"/>
        <v>13.288214085124899</v>
      </c>
      <c r="AJ294" s="103">
        <f t="shared" si="103"/>
        <v>79.190766878829365</v>
      </c>
      <c r="AK294" s="103">
        <f t="shared" si="112"/>
        <v>280.80923312117062</v>
      </c>
      <c r="AM294" s="108">
        <f t="shared" si="113"/>
        <v>35.149057861718532</v>
      </c>
      <c r="AN294" s="103">
        <f t="shared" si="114"/>
        <v>35.149057861718532</v>
      </c>
      <c r="AP294" s="73">
        <f t="shared" si="115"/>
        <v>35.149057861718532</v>
      </c>
    </row>
    <row r="295" spans="2:42" x14ac:dyDescent="0.25">
      <c r="B295" s="52">
        <f t="shared" si="104"/>
        <v>44812</v>
      </c>
      <c r="C295" s="64">
        <f t="shared" si="105"/>
        <v>0</v>
      </c>
      <c r="D295" s="17">
        <v>250.5</v>
      </c>
      <c r="E295" s="65">
        <f t="shared" si="87"/>
        <v>5.8980858793318562</v>
      </c>
      <c r="F295" s="17"/>
      <c r="G295" s="56">
        <f t="shared" si="88"/>
        <v>13.216791765287361</v>
      </c>
      <c r="H295" s="56">
        <f t="shared" si="106"/>
        <v>13.216791765287361</v>
      </c>
      <c r="I295" s="56">
        <f t="shared" si="107"/>
        <v>13.216791765287361</v>
      </c>
      <c r="J295" s="65">
        <f t="shared" si="89"/>
        <v>13.216791765287361</v>
      </c>
      <c r="K295" s="58">
        <f t="shared" si="90"/>
        <v>3.4786037701105763E-2</v>
      </c>
      <c r="L295" s="17"/>
      <c r="M295" s="58">
        <f t="shared" si="91"/>
        <v>41.531419212665192</v>
      </c>
      <c r="N295" s="66">
        <f t="shared" si="92"/>
        <v>44812</v>
      </c>
      <c r="O295" s="58">
        <f t="shared" si="108"/>
        <v>5.3568180796552145</v>
      </c>
      <c r="P295" s="58">
        <f t="shared" si="93"/>
        <v>11.965213962298895</v>
      </c>
      <c r="Q295" s="58">
        <f t="shared" si="109"/>
        <v>18.573609844942574</v>
      </c>
      <c r="R295" s="52"/>
      <c r="S295" s="67">
        <f t="shared" si="94"/>
        <v>0.2378303829485969</v>
      </c>
      <c r="T295" s="67">
        <f t="shared" si="95"/>
        <v>0.51318021139208359</v>
      </c>
      <c r="U295" s="67">
        <f t="shared" si="96"/>
        <v>0.78853003983557024</v>
      </c>
      <c r="V295" s="67"/>
      <c r="W295" s="71">
        <f t="shared" si="97"/>
        <v>0.51456999956845528</v>
      </c>
      <c r="X295" s="17"/>
      <c r="Y295" s="68">
        <f t="shared" si="98"/>
        <v>44812</v>
      </c>
      <c r="Z295" s="69">
        <f t="shared" si="99"/>
        <v>5.7079291907663254</v>
      </c>
      <c r="AA295" s="69">
        <f t="shared" si="100"/>
        <v>12.316325073410006</v>
      </c>
      <c r="AB295" s="69">
        <f t="shared" si="101"/>
        <v>18.924720956053687</v>
      </c>
      <c r="AC295" s="17"/>
      <c r="AD295" s="69">
        <f t="shared" si="102"/>
        <v>12.349679989642926</v>
      </c>
      <c r="AE295" s="98"/>
      <c r="AF295" s="69">
        <f t="shared" si="110"/>
        <v>41.531419212665192</v>
      </c>
      <c r="AH295" s="69">
        <f t="shared" si="111"/>
        <v>13.216791765287361</v>
      </c>
      <c r="AJ295" s="103">
        <f t="shared" si="103"/>
        <v>79.840920646273901</v>
      </c>
      <c r="AK295" s="103">
        <f t="shared" si="112"/>
        <v>280.1590793537261</v>
      </c>
      <c r="AM295" s="108">
        <f t="shared" si="113"/>
        <v>35.20571337681573</v>
      </c>
      <c r="AN295" s="103">
        <f t="shared" si="114"/>
        <v>35.20571337681573</v>
      </c>
      <c r="AP295" s="73">
        <f t="shared" si="115"/>
        <v>35.20571337681573</v>
      </c>
    </row>
    <row r="296" spans="2:42" x14ac:dyDescent="0.25">
      <c r="B296" s="52">
        <f t="shared" si="104"/>
        <v>44813</v>
      </c>
      <c r="C296" s="64">
        <f t="shared" si="105"/>
        <v>0</v>
      </c>
      <c r="D296" s="17">
        <v>251.5</v>
      </c>
      <c r="E296" s="65">
        <f t="shared" si="87"/>
        <v>5.5218766996250421</v>
      </c>
      <c r="F296" s="17"/>
      <c r="G296" s="56">
        <f t="shared" si="88"/>
        <v>13.145260105663187</v>
      </c>
      <c r="H296" s="56">
        <f t="shared" si="106"/>
        <v>13.145260105663187</v>
      </c>
      <c r="I296" s="56">
        <f t="shared" si="107"/>
        <v>13.145260105663187</v>
      </c>
      <c r="J296" s="65">
        <f t="shared" si="89"/>
        <v>13.145260105663187</v>
      </c>
      <c r="K296" s="58">
        <f t="shared" si="90"/>
        <v>4.0733351483676045E-2</v>
      </c>
      <c r="L296" s="17"/>
      <c r="M296" s="58">
        <f t="shared" si="91"/>
        <v>41.155210032958372</v>
      </c>
      <c r="N296" s="66">
        <f t="shared" si="92"/>
        <v>44813</v>
      </c>
      <c r="O296" s="58">
        <f t="shared" si="108"/>
        <v>5.3866365956847311</v>
      </c>
      <c r="P296" s="58">
        <f t="shared" si="93"/>
        <v>11.959266648516325</v>
      </c>
      <c r="Q296" s="58">
        <f t="shared" si="109"/>
        <v>18.531896701347918</v>
      </c>
      <c r="R296" s="52"/>
      <c r="S296" s="67">
        <f t="shared" si="94"/>
        <v>0.23907282111649342</v>
      </c>
      <c r="T296" s="67">
        <f t="shared" si="95"/>
        <v>0.51293240665114315</v>
      </c>
      <c r="U296" s="67">
        <f t="shared" si="96"/>
        <v>0.78679199218579288</v>
      </c>
      <c r="V296" s="67"/>
      <c r="W296" s="71">
        <f t="shared" si="97"/>
        <v>0.51456999956845528</v>
      </c>
      <c r="X296" s="17"/>
      <c r="Y296" s="68">
        <f t="shared" si="98"/>
        <v>44813</v>
      </c>
      <c r="Z296" s="69">
        <f t="shared" si="99"/>
        <v>5.737747706795842</v>
      </c>
      <c r="AA296" s="69">
        <f t="shared" si="100"/>
        <v>12.310377759627436</v>
      </c>
      <c r="AB296" s="69">
        <f t="shared" si="101"/>
        <v>18.883007812459027</v>
      </c>
      <c r="AC296" s="17"/>
      <c r="AD296" s="69">
        <f t="shared" si="102"/>
        <v>12.349679989642926</v>
      </c>
      <c r="AE296" s="98"/>
      <c r="AF296" s="69">
        <f t="shared" si="110"/>
        <v>41.155210032958372</v>
      </c>
      <c r="AH296" s="69">
        <f t="shared" si="111"/>
        <v>13.145260105663185</v>
      </c>
      <c r="AJ296" s="103">
        <f t="shared" si="103"/>
        <v>80.49304520822956</v>
      </c>
      <c r="AK296" s="103">
        <f t="shared" si="112"/>
        <v>279.50695479177045</v>
      </c>
      <c r="AM296" s="108">
        <f t="shared" si="113"/>
        <v>35.258975005647336</v>
      </c>
      <c r="AN296" s="103">
        <f t="shared" si="114"/>
        <v>35.258975005647336</v>
      </c>
      <c r="AP296" s="73">
        <f t="shared" si="115"/>
        <v>35.258975005647336</v>
      </c>
    </row>
    <row r="297" spans="2:42" x14ac:dyDescent="0.25">
      <c r="B297" s="52">
        <f t="shared" si="104"/>
        <v>44814</v>
      </c>
      <c r="C297" s="64">
        <f t="shared" si="105"/>
        <v>0</v>
      </c>
      <c r="D297" s="17">
        <v>252.5</v>
      </c>
      <c r="E297" s="65">
        <f t="shared" si="87"/>
        <v>5.1441120048530955</v>
      </c>
      <c r="F297" s="17"/>
      <c r="G297" s="56">
        <f t="shared" si="88"/>
        <v>13.073625452156858</v>
      </c>
      <c r="H297" s="56">
        <f t="shared" si="106"/>
        <v>13.073625452156858</v>
      </c>
      <c r="I297" s="56">
        <f t="shared" si="107"/>
        <v>13.073625452156858</v>
      </c>
      <c r="J297" s="65">
        <f t="shared" si="89"/>
        <v>13.073625452156858</v>
      </c>
      <c r="K297" s="58">
        <f t="shared" si="90"/>
        <v>4.6732635705980047E-2</v>
      </c>
      <c r="L297" s="17"/>
      <c r="M297" s="58">
        <f t="shared" si="91"/>
        <v>40.777445338186425</v>
      </c>
      <c r="N297" s="66">
        <f t="shared" si="92"/>
        <v>44814</v>
      </c>
      <c r="O297" s="58">
        <f t="shared" si="108"/>
        <v>5.4164546382155905</v>
      </c>
      <c r="P297" s="58">
        <f t="shared" si="93"/>
        <v>11.953267364294019</v>
      </c>
      <c r="Q297" s="58">
        <f t="shared" si="109"/>
        <v>18.490080090372448</v>
      </c>
      <c r="R297" s="52"/>
      <c r="S297" s="67">
        <f t="shared" si="94"/>
        <v>0.24031523955527923</v>
      </c>
      <c r="T297" s="67">
        <f t="shared" si="95"/>
        <v>0.51268243647521372</v>
      </c>
      <c r="U297" s="67">
        <f t="shared" si="96"/>
        <v>0.78504963339514833</v>
      </c>
      <c r="V297" s="67"/>
      <c r="W297" s="71">
        <f t="shared" si="97"/>
        <v>0.51456999956845528</v>
      </c>
      <c r="X297" s="17"/>
      <c r="Y297" s="68">
        <f t="shared" si="98"/>
        <v>44814</v>
      </c>
      <c r="Z297" s="69">
        <f t="shared" si="99"/>
        <v>5.7675657493267014</v>
      </c>
      <c r="AA297" s="69">
        <f t="shared" si="100"/>
        <v>12.30437847540513</v>
      </c>
      <c r="AB297" s="69">
        <f t="shared" si="101"/>
        <v>18.841191201483561</v>
      </c>
      <c r="AC297" s="17"/>
      <c r="AD297" s="69">
        <f t="shared" si="102"/>
        <v>12.349679989642926</v>
      </c>
      <c r="AE297" s="98"/>
      <c r="AF297" s="69">
        <f t="shared" si="110"/>
        <v>40.777445338186425</v>
      </c>
      <c r="AH297" s="69">
        <f t="shared" si="111"/>
        <v>13.073625452156859</v>
      </c>
      <c r="AJ297" s="103">
        <f t="shared" si="103"/>
        <v>81.147033281712211</v>
      </c>
      <c r="AK297" s="103">
        <f t="shared" si="112"/>
        <v>278.8529667182878</v>
      </c>
      <c r="AM297" s="108">
        <f t="shared" si="113"/>
        <v>35.308809444692926</v>
      </c>
      <c r="AN297" s="103">
        <f t="shared" si="114"/>
        <v>35.308809444692926</v>
      </c>
      <c r="AP297" s="73">
        <f t="shared" si="115"/>
        <v>35.308809444692926</v>
      </c>
    </row>
    <row r="298" spans="2:42" x14ac:dyDescent="0.25">
      <c r="B298" s="52">
        <f t="shared" si="104"/>
        <v>44815</v>
      </c>
      <c r="C298" s="64">
        <f t="shared" si="105"/>
        <v>0</v>
      </c>
      <c r="D298" s="17">
        <v>253.5</v>
      </c>
      <c r="E298" s="65">
        <f t="shared" si="87"/>
        <v>4.7648830091838157</v>
      </c>
      <c r="F298" s="17"/>
      <c r="G298" s="56">
        <f t="shared" si="88"/>
        <v>13.001893882476709</v>
      </c>
      <c r="H298" s="56">
        <f t="shared" si="106"/>
        <v>13.001893882476709</v>
      </c>
      <c r="I298" s="56">
        <f t="shared" si="107"/>
        <v>13.001893882476709</v>
      </c>
      <c r="J298" s="65">
        <f t="shared" si="89"/>
        <v>13.001893882476709</v>
      </c>
      <c r="K298" s="58">
        <f t="shared" si="90"/>
        <v>5.2777775470047555E-2</v>
      </c>
      <c r="L298" s="17"/>
      <c r="M298" s="58">
        <f t="shared" si="91"/>
        <v>40.398216342517145</v>
      </c>
      <c r="N298" s="66">
        <f t="shared" si="92"/>
        <v>44815</v>
      </c>
      <c r="O298" s="58">
        <f t="shared" si="108"/>
        <v>5.4462752832915973</v>
      </c>
      <c r="P298" s="58">
        <f t="shared" si="93"/>
        <v>11.947222224529952</v>
      </c>
      <c r="Q298" s="58">
        <f t="shared" si="109"/>
        <v>18.448169165768306</v>
      </c>
      <c r="R298" s="52"/>
      <c r="S298" s="67">
        <f t="shared" si="94"/>
        <v>0.24155776643344617</v>
      </c>
      <c r="T298" s="67">
        <f t="shared" si="95"/>
        <v>0.51243055565171092</v>
      </c>
      <c r="U298" s="67">
        <f t="shared" si="96"/>
        <v>0.78330334486997577</v>
      </c>
      <c r="V298" s="67"/>
      <c r="W298" s="71">
        <f t="shared" si="97"/>
        <v>0.51456999956845528</v>
      </c>
      <c r="X298" s="17"/>
      <c r="Y298" s="68">
        <f t="shared" si="98"/>
        <v>44815</v>
      </c>
      <c r="Z298" s="69">
        <f t="shared" si="99"/>
        <v>5.7973863944027082</v>
      </c>
      <c r="AA298" s="69">
        <f t="shared" si="100"/>
        <v>12.298333335641061</v>
      </c>
      <c r="AB298" s="69">
        <f t="shared" si="101"/>
        <v>18.799280276879418</v>
      </c>
      <c r="AC298" s="17"/>
      <c r="AD298" s="69">
        <f t="shared" si="102"/>
        <v>12.349679989642926</v>
      </c>
      <c r="AE298" s="98"/>
      <c r="AF298" s="69">
        <f t="shared" si="110"/>
        <v>40.398216342517145</v>
      </c>
      <c r="AH298" s="69">
        <f t="shared" si="111"/>
        <v>13.001893882476711</v>
      </c>
      <c r="AJ298" s="103">
        <f t="shared" si="103"/>
        <v>81.80277853247685</v>
      </c>
      <c r="AK298" s="103">
        <f t="shared" si="112"/>
        <v>278.19722146752315</v>
      </c>
      <c r="AM298" s="108">
        <f t="shared" si="113"/>
        <v>35.355185393501294</v>
      </c>
      <c r="AN298" s="103">
        <f t="shared" si="114"/>
        <v>35.355185393501294</v>
      </c>
      <c r="AP298" s="73">
        <f t="shared" si="115"/>
        <v>35.355185393501294</v>
      </c>
    </row>
    <row r="299" spans="2:42" x14ac:dyDescent="0.25">
      <c r="B299" s="52">
        <f t="shared" si="104"/>
        <v>44816</v>
      </c>
      <c r="C299" s="64">
        <f t="shared" si="105"/>
        <v>0</v>
      </c>
      <c r="D299" s="17">
        <v>254.5</v>
      </c>
      <c r="E299" s="65">
        <f t="shared" si="87"/>
        <v>4.3842811409404403</v>
      </c>
      <c r="F299" s="17"/>
      <c r="G299" s="56">
        <f t="shared" si="88"/>
        <v>12.930071227130052</v>
      </c>
      <c r="H299" s="56">
        <f t="shared" si="106"/>
        <v>12.930071227130052</v>
      </c>
      <c r="I299" s="56">
        <f t="shared" si="107"/>
        <v>12.930071227130052</v>
      </c>
      <c r="J299" s="65">
        <f t="shared" si="89"/>
        <v>12.930071227130052</v>
      </c>
      <c r="K299" s="58">
        <f t="shared" si="90"/>
        <v>5.8862572215816339E-2</v>
      </c>
      <c r="L299" s="17"/>
      <c r="M299" s="58">
        <f t="shared" si="91"/>
        <v>40.01761447427377</v>
      </c>
      <c r="N299" s="66">
        <f t="shared" si="92"/>
        <v>44816</v>
      </c>
      <c r="O299" s="58">
        <f t="shared" si="108"/>
        <v>5.4761018142191586</v>
      </c>
      <c r="P299" s="58">
        <f t="shared" si="93"/>
        <v>11.941137427784184</v>
      </c>
      <c r="Q299" s="58">
        <f t="shared" si="109"/>
        <v>18.406173041349209</v>
      </c>
      <c r="R299" s="52"/>
      <c r="S299" s="67">
        <f t="shared" si="94"/>
        <v>0.24280053855542791</v>
      </c>
      <c r="T299" s="67">
        <f t="shared" si="95"/>
        <v>0.51217702245397068</v>
      </c>
      <c r="U299" s="67">
        <f t="shared" si="96"/>
        <v>0.78155350635251342</v>
      </c>
      <c r="V299" s="67"/>
      <c r="W299" s="71">
        <f t="shared" si="97"/>
        <v>0.51456999956845528</v>
      </c>
      <c r="X299" s="17"/>
      <c r="Y299" s="68">
        <f t="shared" si="98"/>
        <v>44816</v>
      </c>
      <c r="Z299" s="69">
        <f t="shared" si="99"/>
        <v>5.8272129253302696</v>
      </c>
      <c r="AA299" s="69">
        <f t="shared" si="100"/>
        <v>12.292248538895297</v>
      </c>
      <c r="AB299" s="69">
        <f t="shared" si="101"/>
        <v>18.757284152460322</v>
      </c>
      <c r="AC299" s="17"/>
      <c r="AD299" s="69">
        <f t="shared" si="102"/>
        <v>12.349679989642926</v>
      </c>
      <c r="AE299" s="98"/>
      <c r="AF299" s="69">
        <f t="shared" si="110"/>
        <v>40.01761447427377</v>
      </c>
      <c r="AH299" s="69">
        <f t="shared" si="111"/>
        <v>12.930071227130053</v>
      </c>
      <c r="AJ299" s="103">
        <f t="shared" si="103"/>
        <v>82.460175475659426</v>
      </c>
      <c r="AK299" s="103">
        <f t="shared" si="112"/>
        <v>277.53982452434059</v>
      </c>
      <c r="AM299" s="108">
        <f t="shared" si="113"/>
        <v>35.398073511449276</v>
      </c>
      <c r="AN299" s="103">
        <f t="shared" si="114"/>
        <v>35.398073511449276</v>
      </c>
      <c r="AP299" s="73">
        <f t="shared" si="115"/>
        <v>35.398073511449276</v>
      </c>
    </row>
    <row r="300" spans="2:42" x14ac:dyDescent="0.25">
      <c r="B300" s="52">
        <f t="shared" si="104"/>
        <v>44817</v>
      </c>
      <c r="C300" s="64">
        <f t="shared" si="105"/>
        <v>0</v>
      </c>
      <c r="D300" s="17">
        <v>255.5</v>
      </c>
      <c r="E300" s="65">
        <f t="shared" si="87"/>
        <v>4.0023980538376795</v>
      </c>
      <c r="F300" s="17"/>
      <c r="G300" s="56">
        <f t="shared" si="88"/>
        <v>12.858163090328411</v>
      </c>
      <c r="H300" s="56">
        <f t="shared" si="106"/>
        <v>12.858163090328411</v>
      </c>
      <c r="I300" s="56">
        <f t="shared" si="107"/>
        <v>12.858163090328411</v>
      </c>
      <c r="J300" s="65">
        <f t="shared" si="89"/>
        <v>12.858163090328411</v>
      </c>
      <c r="K300" s="58">
        <f t="shared" si="90"/>
        <v>6.4980750547372595E-2</v>
      </c>
      <c r="L300" s="17"/>
      <c r="M300" s="58">
        <f t="shared" si="91"/>
        <v>39.635731387171013</v>
      </c>
      <c r="N300" s="66">
        <f t="shared" si="92"/>
        <v>44817</v>
      </c>
      <c r="O300" s="58">
        <f t="shared" si="108"/>
        <v>5.5059377042884226</v>
      </c>
      <c r="P300" s="58">
        <f t="shared" si="93"/>
        <v>11.935019249452628</v>
      </c>
      <c r="Q300" s="58">
        <f t="shared" si="109"/>
        <v>18.364100794616832</v>
      </c>
      <c r="R300" s="52"/>
      <c r="S300" s="67">
        <f t="shared" si="94"/>
        <v>0.24404370064164724</v>
      </c>
      <c r="T300" s="67">
        <f t="shared" si="95"/>
        <v>0.51192209835682245</v>
      </c>
      <c r="U300" s="67">
        <f t="shared" si="96"/>
        <v>0.77980049607199764</v>
      </c>
      <c r="V300" s="67"/>
      <c r="W300" s="71">
        <f t="shared" si="97"/>
        <v>0.51456999956845528</v>
      </c>
      <c r="X300" s="17"/>
      <c r="Y300" s="68">
        <f t="shared" si="98"/>
        <v>44817</v>
      </c>
      <c r="Z300" s="69">
        <f t="shared" si="99"/>
        <v>5.8570488153995335</v>
      </c>
      <c r="AA300" s="69">
        <f t="shared" si="100"/>
        <v>12.286130360563739</v>
      </c>
      <c r="AB300" s="69">
        <f t="shared" si="101"/>
        <v>18.715211905727944</v>
      </c>
      <c r="AC300" s="17"/>
      <c r="AD300" s="69">
        <f t="shared" si="102"/>
        <v>12.349679989642926</v>
      </c>
      <c r="AE300" s="98"/>
      <c r="AF300" s="69">
        <f t="shared" si="110"/>
        <v>39.635731387171013</v>
      </c>
      <c r="AH300" s="69">
        <f t="shared" si="111"/>
        <v>12.858163090328411</v>
      </c>
      <c r="AJ300" s="103">
        <f t="shared" si="103"/>
        <v>83.119119376677219</v>
      </c>
      <c r="AK300" s="103">
        <f t="shared" si="112"/>
        <v>276.88088062332281</v>
      </c>
      <c r="AM300" s="108">
        <f t="shared" si="113"/>
        <v>35.437446378131668</v>
      </c>
      <c r="AN300" s="103">
        <f t="shared" si="114"/>
        <v>35.437446378131668</v>
      </c>
      <c r="AP300" s="73">
        <f t="shared" si="115"/>
        <v>35.437446378131668</v>
      </c>
    </row>
    <row r="301" spans="2:42" x14ac:dyDescent="0.25">
      <c r="B301" s="52">
        <f t="shared" si="104"/>
        <v>44818</v>
      </c>
      <c r="C301" s="64">
        <f t="shared" si="105"/>
        <v>0</v>
      </c>
      <c r="D301" s="17">
        <v>256.5</v>
      </c>
      <c r="E301" s="65">
        <f t="shared" ref="E301:E364" si="116">DEGREES(ASIN(SIN(RADIANS(-23.44))*COS(RADIANS(360/365.24*(D301+10)+360/PI()*0.0167*SIN(RADIANS(360/365.24*(D301-2)))))))</f>
        <v>3.6193256387918904</v>
      </c>
      <c r="F301" s="17"/>
      <c r="G301" s="56">
        <f t="shared" ref="G301:G364" si="117">2*(DEGREES(ACOS(SIN(RADIANS(-0.83))-(SIN(RADIANS($C$14))*SIN(RADIANS(E301))/(COS(RADIANS($C$14))*COS(RADIANS(E301)))))))/15</f>
        <v>12.786174870813172</v>
      </c>
      <c r="H301" s="56">
        <f t="shared" si="106"/>
        <v>12.786174870813172</v>
      </c>
      <c r="I301" s="56">
        <f t="shared" si="107"/>
        <v>12.786174870813172</v>
      </c>
      <c r="J301" s="65">
        <f t="shared" ref="J301:J364" si="118">IF($C$14&gt;0,H301,I301)</f>
        <v>12.786174870813172</v>
      </c>
      <c r="K301" s="58">
        <f t="shared" ref="K301:K364" si="119">-0.171*SIN(0.0337*D301+0.465)-0.1299*SIN(0.01787*D301-0.168)</f>
        <v>7.1125965156602605E-2</v>
      </c>
      <c r="L301" s="17"/>
      <c r="M301" s="58">
        <f t="shared" ref="M301:M364" si="120">IF($C$14&gt;0,90-($C$14-E301),90-(-$C$14+E301))</f>
        <v>39.252658972125225</v>
      </c>
      <c r="N301" s="66">
        <f t="shared" ref="N301:N366" si="121">B301</f>
        <v>44818</v>
      </c>
      <c r="O301" s="58">
        <f t="shared" si="108"/>
        <v>5.5357865994368121</v>
      </c>
      <c r="P301" s="58">
        <f t="shared" ref="P301:P364" si="122">12-K301</f>
        <v>11.928874034843398</v>
      </c>
      <c r="Q301" s="58">
        <f t="shared" si="109"/>
        <v>18.321961470249985</v>
      </c>
      <c r="R301" s="52"/>
      <c r="S301" s="67">
        <f t="shared" ref="S301:S364" si="123">O301/24+$V$16/24</f>
        <v>0.24528740460616347</v>
      </c>
      <c r="T301" s="67">
        <f t="shared" ref="T301:T364" si="124">P301/24+$V$16/24</f>
        <v>0.51166604774810454</v>
      </c>
      <c r="U301" s="67">
        <f t="shared" ref="U301:U364" si="125">Q301/24+$V$16/24</f>
        <v>0.77804469089004569</v>
      </c>
      <c r="V301" s="67"/>
      <c r="W301" s="71">
        <f t="shared" ref="W301:W364" si="126">AD301/24</f>
        <v>0.51456999956845528</v>
      </c>
      <c r="X301" s="17"/>
      <c r="Y301" s="68">
        <f t="shared" ref="Y301:Y364" si="127">B301</f>
        <v>44818</v>
      </c>
      <c r="Z301" s="69">
        <f t="shared" ref="Z301:Z364" si="128">S301*24</f>
        <v>5.886897710547923</v>
      </c>
      <c r="AA301" s="69">
        <f t="shared" ref="AA301:AA364" si="129">T301*24</f>
        <v>12.279985145954509</v>
      </c>
      <c r="AB301" s="69">
        <f t="shared" ref="AB301:AB364" si="130">U301*24</f>
        <v>18.673072581361097</v>
      </c>
      <c r="AC301" s="17"/>
      <c r="AD301" s="69">
        <f t="shared" ref="AD301:AD364" si="131">AVERAGE($AA$45:$AA$409)</f>
        <v>12.349679989642926</v>
      </c>
      <c r="AE301" s="98"/>
      <c r="AF301" s="69">
        <f t="shared" si="110"/>
        <v>39.252658972125225</v>
      </c>
      <c r="AH301" s="69">
        <f t="shared" si="111"/>
        <v>12.786174870813173</v>
      </c>
      <c r="AJ301" s="103">
        <f t="shared" ref="AJ301:AJ364" si="132">ACOS(SIN(RADIANS(E301))/COS(RADIANS($K$5)))*180/PI()</f>
        <v>83.779506152360028</v>
      </c>
      <c r="AK301" s="103">
        <f t="shared" si="112"/>
        <v>276.22049384764</v>
      </c>
      <c r="AM301" s="108">
        <f t="shared" si="113"/>
        <v>35.47327845747278</v>
      </c>
      <c r="AN301" s="103">
        <f t="shared" si="114"/>
        <v>35.47327845747278</v>
      </c>
      <c r="AP301" s="73">
        <f t="shared" si="115"/>
        <v>35.47327845747278</v>
      </c>
    </row>
    <row r="302" spans="2:42" x14ac:dyDescent="0.25">
      <c r="B302" s="52">
        <f t="shared" ref="B302:B365" si="133">B301+1</f>
        <v>44819</v>
      </c>
      <c r="C302" s="64">
        <f t="shared" ref="C302:C365" si="134">IF($P$5=B302,0.5,0)</f>
        <v>0</v>
      </c>
      <c r="D302" s="17">
        <v>257.5</v>
      </c>
      <c r="E302" s="65">
        <f t="shared" si="116"/>
        <v>3.2351560362493368</v>
      </c>
      <c r="F302" s="17"/>
      <c r="G302" s="56">
        <f t="shared" si="117"/>
        <v>12.714111782613761</v>
      </c>
      <c r="H302" s="56">
        <f t="shared" ref="H302:H365" si="135">IF(E302&lt;0,IFERROR(G302,0),IFERROR(G302,24))</f>
        <v>12.714111782613761</v>
      </c>
      <c r="I302" s="56">
        <f t="shared" ref="I302:I365" si="136">IF(E302&lt;0,IFERROR(G302,24),IFERROR(G302,0))</f>
        <v>12.714111782613761</v>
      </c>
      <c r="J302" s="65">
        <f t="shared" si="118"/>
        <v>12.714111782613761</v>
      </c>
      <c r="K302" s="58">
        <f t="shared" si="119"/>
        <v>7.7291807836453175E-2</v>
      </c>
      <c r="L302" s="17"/>
      <c r="M302" s="58">
        <f t="shared" si="120"/>
        <v>38.868489369582669</v>
      </c>
      <c r="N302" s="66">
        <f t="shared" si="121"/>
        <v>44819</v>
      </c>
      <c r="O302" s="58">
        <f t="shared" ref="O302:O365" si="137">P302-J302/2</f>
        <v>5.5656523008566667</v>
      </c>
      <c r="P302" s="58">
        <f t="shared" si="122"/>
        <v>11.922708192163547</v>
      </c>
      <c r="Q302" s="58">
        <f t="shared" ref="Q302:Q365" si="138">P302+J302/2</f>
        <v>18.279764083470429</v>
      </c>
      <c r="R302" s="52"/>
      <c r="S302" s="67">
        <f t="shared" si="123"/>
        <v>0.24653180883199075</v>
      </c>
      <c r="T302" s="67">
        <f t="shared" si="124"/>
        <v>0.51140913763644413</v>
      </c>
      <c r="U302" s="67">
        <f t="shared" si="125"/>
        <v>0.77628646644089749</v>
      </c>
      <c r="V302" s="67"/>
      <c r="W302" s="71">
        <f t="shared" si="126"/>
        <v>0.51456999956845528</v>
      </c>
      <c r="X302" s="17"/>
      <c r="Y302" s="68">
        <f t="shared" si="127"/>
        <v>44819</v>
      </c>
      <c r="Z302" s="69">
        <f t="shared" si="128"/>
        <v>5.9167634119677777</v>
      </c>
      <c r="AA302" s="69">
        <f t="shared" si="129"/>
        <v>12.27381930327466</v>
      </c>
      <c r="AB302" s="69">
        <f t="shared" si="130"/>
        <v>18.630875194581542</v>
      </c>
      <c r="AC302" s="17"/>
      <c r="AD302" s="69">
        <f t="shared" si="131"/>
        <v>12.349679989642926</v>
      </c>
      <c r="AE302" s="98"/>
      <c r="AF302" s="69">
        <f t="shared" ref="AF302:AF365" si="139">M302</f>
        <v>38.868489369582669</v>
      </c>
      <c r="AH302" s="69">
        <f t="shared" ref="AH302:AH365" si="140">AB302-Z302</f>
        <v>12.714111782613763</v>
      </c>
      <c r="AJ302" s="103">
        <f t="shared" si="132"/>
        <v>84.441232272275101</v>
      </c>
      <c r="AK302" s="103">
        <f t="shared" ref="AK302:AK365" si="141">360-AJ302</f>
        <v>275.5587677277249</v>
      </c>
      <c r="AM302" s="108">
        <f t="shared" ref="AM302:AM365" si="142">ATAN(SIN(RADIANS(AJ302))/TAN(RADIANS($K$5)))*180/PI()</f>
        <v>35.505546065642761</v>
      </c>
      <c r="AN302" s="103">
        <f t="shared" ref="AN302:AN365" si="143">IF(AM302&lt;0,AM302*-1,AM302)</f>
        <v>35.505546065642761</v>
      </c>
      <c r="AP302" s="73">
        <f t="shared" ref="AP302:AP365" si="144">IFERROR(AN302,"XXX")</f>
        <v>35.505546065642761</v>
      </c>
    </row>
    <row r="303" spans="2:42" x14ac:dyDescent="0.25">
      <c r="B303" s="52">
        <f t="shared" si="133"/>
        <v>44820</v>
      </c>
      <c r="C303" s="64">
        <f t="shared" si="134"/>
        <v>0</v>
      </c>
      <c r="D303" s="17">
        <v>258.5</v>
      </c>
      <c r="E303" s="65">
        <f t="shared" si="116"/>
        <v>2.8499816489753664</v>
      </c>
      <c r="F303" s="17"/>
      <c r="G303" s="56">
        <f t="shared" si="117"/>
        <v>12.64197887575199</v>
      </c>
      <c r="H303" s="56">
        <f t="shared" si="135"/>
        <v>12.64197887575199</v>
      </c>
      <c r="I303" s="56">
        <f t="shared" si="136"/>
        <v>12.64197887575199</v>
      </c>
      <c r="J303" s="65">
        <f t="shared" si="118"/>
        <v>12.64197887575199</v>
      </c>
      <c r="K303" s="58">
        <f t="shared" si="119"/>
        <v>8.3471814575901762E-2</v>
      </c>
      <c r="L303" s="17"/>
      <c r="M303" s="58">
        <f t="shared" si="120"/>
        <v>38.483314982308698</v>
      </c>
      <c r="N303" s="66">
        <f t="shared" si="121"/>
        <v>44820</v>
      </c>
      <c r="O303" s="58">
        <f t="shared" si="137"/>
        <v>5.5955387475481038</v>
      </c>
      <c r="P303" s="58">
        <f t="shared" si="122"/>
        <v>11.916528185424099</v>
      </c>
      <c r="Q303" s="58">
        <f t="shared" si="138"/>
        <v>18.237517623300093</v>
      </c>
      <c r="R303" s="52"/>
      <c r="S303" s="67">
        <f t="shared" si="123"/>
        <v>0.24777707744413396</v>
      </c>
      <c r="T303" s="67">
        <f t="shared" si="124"/>
        <v>0.51115163735563374</v>
      </c>
      <c r="U303" s="67">
        <f t="shared" si="125"/>
        <v>0.77452619726713356</v>
      </c>
      <c r="V303" s="67"/>
      <c r="W303" s="71">
        <f t="shared" si="126"/>
        <v>0.51456999956845528</v>
      </c>
      <c r="X303" s="17"/>
      <c r="Y303" s="68">
        <f t="shared" si="127"/>
        <v>44820</v>
      </c>
      <c r="Z303" s="69">
        <f t="shared" si="128"/>
        <v>5.9466498586592156</v>
      </c>
      <c r="AA303" s="69">
        <f t="shared" si="129"/>
        <v>12.26763929653521</v>
      </c>
      <c r="AB303" s="69">
        <f t="shared" si="130"/>
        <v>18.588628734411206</v>
      </c>
      <c r="AC303" s="17"/>
      <c r="AD303" s="69">
        <f t="shared" si="131"/>
        <v>12.349679989642926</v>
      </c>
      <c r="AE303" s="98"/>
      <c r="AF303" s="69">
        <f t="shared" si="139"/>
        <v>38.483314982308698</v>
      </c>
      <c r="AH303" s="69">
        <f t="shared" si="140"/>
        <v>12.64197887575199</v>
      </c>
      <c r="AJ303" s="103">
        <f t="shared" si="132"/>
        <v>85.104194660203873</v>
      </c>
      <c r="AK303" s="103">
        <f t="shared" si="141"/>
        <v>274.89580533979614</v>
      </c>
      <c r="AM303" s="108">
        <f t="shared" si="142"/>
        <v>35.534227342856816</v>
      </c>
      <c r="AN303" s="103">
        <f t="shared" si="143"/>
        <v>35.534227342856816</v>
      </c>
      <c r="AP303" s="73">
        <f t="shared" si="144"/>
        <v>35.534227342856816</v>
      </c>
    </row>
    <row r="304" spans="2:42" x14ac:dyDescent="0.25">
      <c r="B304" s="52">
        <f t="shared" si="133"/>
        <v>44821</v>
      </c>
      <c r="C304" s="64">
        <f t="shared" si="134"/>
        <v>0</v>
      </c>
      <c r="D304" s="17">
        <v>259.5</v>
      </c>
      <c r="E304" s="65">
        <f t="shared" si="116"/>
        <v>2.4638951552478798</v>
      </c>
      <c r="F304" s="17"/>
      <c r="G304" s="56">
        <f t="shared" si="117"/>
        <v>12.569781056907861</v>
      </c>
      <c r="H304" s="56">
        <f t="shared" si="135"/>
        <v>12.569781056907861</v>
      </c>
      <c r="I304" s="56">
        <f t="shared" si="136"/>
        <v>12.569781056907861</v>
      </c>
      <c r="J304" s="65">
        <f t="shared" si="118"/>
        <v>12.569781056907861</v>
      </c>
      <c r="K304" s="58">
        <f t="shared" si="119"/>
        <v>8.9659472728634615E-2</v>
      </c>
      <c r="L304" s="17"/>
      <c r="M304" s="58">
        <f t="shared" si="120"/>
        <v>38.097228488581216</v>
      </c>
      <c r="N304" s="66">
        <f t="shared" si="121"/>
        <v>44821</v>
      </c>
      <c r="O304" s="58">
        <f t="shared" si="137"/>
        <v>5.6254499988174356</v>
      </c>
      <c r="P304" s="58">
        <f t="shared" si="122"/>
        <v>11.910340527271366</v>
      </c>
      <c r="Q304" s="58">
        <f t="shared" si="138"/>
        <v>18.195231055725294</v>
      </c>
      <c r="R304" s="52"/>
      <c r="S304" s="67">
        <f t="shared" si="123"/>
        <v>0.24902337958035611</v>
      </c>
      <c r="T304" s="67">
        <f t="shared" si="124"/>
        <v>0.51089381826593649</v>
      </c>
      <c r="U304" s="67">
        <f t="shared" si="125"/>
        <v>0.77276425695151696</v>
      </c>
      <c r="V304" s="67"/>
      <c r="W304" s="71">
        <f t="shared" si="126"/>
        <v>0.51456999956845528</v>
      </c>
      <c r="X304" s="17"/>
      <c r="Y304" s="68">
        <f t="shared" si="127"/>
        <v>44821</v>
      </c>
      <c r="Z304" s="69">
        <f t="shared" si="128"/>
        <v>5.9765611099285465</v>
      </c>
      <c r="AA304" s="69">
        <f t="shared" si="129"/>
        <v>12.261451638382475</v>
      </c>
      <c r="AB304" s="69">
        <f t="shared" si="130"/>
        <v>18.546342166836407</v>
      </c>
      <c r="AC304" s="17"/>
      <c r="AD304" s="69">
        <f t="shared" si="131"/>
        <v>12.349679989642926</v>
      </c>
      <c r="AE304" s="98"/>
      <c r="AF304" s="69">
        <f t="shared" si="139"/>
        <v>38.097228488581216</v>
      </c>
      <c r="AH304" s="69">
        <f t="shared" si="140"/>
        <v>12.569781056907861</v>
      </c>
      <c r="AJ304" s="103">
        <f t="shared" si="132"/>
        <v>85.768290595720472</v>
      </c>
      <c r="AK304" s="103">
        <f t="shared" si="141"/>
        <v>274.23170940427951</v>
      </c>
      <c r="AM304" s="108">
        <f t="shared" si="142"/>
        <v>35.55930222912918</v>
      </c>
      <c r="AN304" s="103">
        <f t="shared" si="143"/>
        <v>35.55930222912918</v>
      </c>
      <c r="AP304" s="73">
        <f t="shared" si="144"/>
        <v>35.55930222912918</v>
      </c>
    </row>
    <row r="305" spans="2:42" x14ac:dyDescent="0.25">
      <c r="B305" s="52">
        <f t="shared" si="133"/>
        <v>44822</v>
      </c>
      <c r="C305" s="64">
        <f t="shared" si="134"/>
        <v>0</v>
      </c>
      <c r="D305" s="17">
        <v>260.5</v>
      </c>
      <c r="E305" s="65">
        <f t="shared" si="116"/>
        <v>2.0769895223975747</v>
      </c>
      <c r="F305" s="17"/>
      <c r="G305" s="56">
        <f t="shared" si="117"/>
        <v>12.497523110063206</v>
      </c>
      <c r="H305" s="56">
        <f t="shared" si="135"/>
        <v>12.497523110063206</v>
      </c>
      <c r="I305" s="56">
        <f t="shared" si="136"/>
        <v>12.497523110063206</v>
      </c>
      <c r="J305" s="65">
        <f t="shared" si="118"/>
        <v>12.497523110063206</v>
      </c>
      <c r="K305" s="58">
        <f t="shared" si="119"/>
        <v>9.5848228247351397E-2</v>
      </c>
      <c r="L305" s="17"/>
      <c r="M305" s="58">
        <f t="shared" si="120"/>
        <v>37.710322855730908</v>
      </c>
      <c r="N305" s="66">
        <f t="shared" si="121"/>
        <v>44822</v>
      </c>
      <c r="O305" s="58">
        <f t="shared" si="137"/>
        <v>5.6553902167210452</v>
      </c>
      <c r="P305" s="58">
        <f t="shared" si="122"/>
        <v>11.904151771752648</v>
      </c>
      <c r="Q305" s="58">
        <f t="shared" si="138"/>
        <v>18.152913326784251</v>
      </c>
      <c r="R305" s="52"/>
      <c r="S305" s="67">
        <f t="shared" si="123"/>
        <v>0.25027088865967317</v>
      </c>
      <c r="T305" s="67">
        <f t="shared" si="124"/>
        <v>0.51063595345265667</v>
      </c>
      <c r="U305" s="67">
        <f t="shared" si="125"/>
        <v>0.77100101824564016</v>
      </c>
      <c r="V305" s="67"/>
      <c r="W305" s="71">
        <f t="shared" si="126"/>
        <v>0.51456999956845528</v>
      </c>
      <c r="X305" s="17"/>
      <c r="Y305" s="68">
        <f t="shared" si="127"/>
        <v>44822</v>
      </c>
      <c r="Z305" s="69">
        <f t="shared" si="128"/>
        <v>6.0065013278321562</v>
      </c>
      <c r="AA305" s="69">
        <f t="shared" si="129"/>
        <v>12.255262882863761</v>
      </c>
      <c r="AB305" s="69">
        <f t="shared" si="130"/>
        <v>18.504024437895364</v>
      </c>
      <c r="AC305" s="17"/>
      <c r="AD305" s="69">
        <f t="shared" si="131"/>
        <v>12.349679989642926</v>
      </c>
      <c r="AE305" s="98"/>
      <c r="AF305" s="69">
        <f t="shared" si="139"/>
        <v>37.710322855730908</v>
      </c>
      <c r="AH305" s="69">
        <f t="shared" si="140"/>
        <v>12.497523110063208</v>
      </c>
      <c r="AJ305" s="103">
        <f t="shared" si="132"/>
        <v>86.433417615817405</v>
      </c>
      <c r="AK305" s="103">
        <f t="shared" si="141"/>
        <v>273.5665823841826</v>
      </c>
      <c r="AM305" s="108">
        <f t="shared" si="142"/>
        <v>35.580752444049828</v>
      </c>
      <c r="AN305" s="103">
        <f t="shared" si="143"/>
        <v>35.580752444049828</v>
      </c>
      <c r="AP305" s="73">
        <f t="shared" si="144"/>
        <v>35.580752444049828</v>
      </c>
    </row>
    <row r="306" spans="2:42" x14ac:dyDescent="0.25">
      <c r="B306" s="52">
        <f t="shared" si="133"/>
        <v>44823</v>
      </c>
      <c r="C306" s="64">
        <f t="shared" si="134"/>
        <v>0</v>
      </c>
      <c r="D306" s="17">
        <v>261.5</v>
      </c>
      <c r="E306" s="65">
        <f t="shared" si="116"/>
        <v>1.6893580206369403</v>
      </c>
      <c r="F306" s="17"/>
      <c r="G306" s="56">
        <f t="shared" si="117"/>
        <v>12.425209717140811</v>
      </c>
      <c r="H306" s="56">
        <f t="shared" si="135"/>
        <v>12.425209717140811</v>
      </c>
      <c r="I306" s="56">
        <f t="shared" si="136"/>
        <v>12.425209717140811</v>
      </c>
      <c r="J306" s="65">
        <f t="shared" si="118"/>
        <v>12.425209717140811</v>
      </c>
      <c r="K306" s="58">
        <f t="shared" si="119"/>
        <v>0.10203149297552738</v>
      </c>
      <c r="L306" s="17"/>
      <c r="M306" s="58">
        <f t="shared" si="120"/>
        <v>37.322691353970271</v>
      </c>
      <c r="N306" s="66">
        <f t="shared" si="121"/>
        <v>44823</v>
      </c>
      <c r="O306" s="58">
        <f t="shared" si="137"/>
        <v>5.6853636484540671</v>
      </c>
      <c r="P306" s="58">
        <f t="shared" si="122"/>
        <v>11.897968507024473</v>
      </c>
      <c r="Q306" s="58">
        <f t="shared" si="138"/>
        <v>18.110573365594878</v>
      </c>
      <c r="R306" s="52"/>
      <c r="S306" s="67">
        <f t="shared" si="123"/>
        <v>0.2515197816485491</v>
      </c>
      <c r="T306" s="67">
        <f t="shared" si="124"/>
        <v>0.51037831742231599</v>
      </c>
      <c r="U306" s="67">
        <f t="shared" si="125"/>
        <v>0.76923685319608293</v>
      </c>
      <c r="V306" s="67"/>
      <c r="W306" s="71">
        <f t="shared" si="126"/>
        <v>0.51456999956845528</v>
      </c>
      <c r="X306" s="17"/>
      <c r="Y306" s="68">
        <f t="shared" si="127"/>
        <v>44823</v>
      </c>
      <c r="Z306" s="69">
        <f t="shared" si="128"/>
        <v>6.0364747595651789</v>
      </c>
      <c r="AA306" s="69">
        <f t="shared" si="129"/>
        <v>12.249079618135584</v>
      </c>
      <c r="AB306" s="69">
        <f t="shared" si="130"/>
        <v>18.46168447670599</v>
      </c>
      <c r="AC306" s="17"/>
      <c r="AD306" s="69">
        <f t="shared" si="131"/>
        <v>12.349679989642926</v>
      </c>
      <c r="AE306" s="98"/>
      <c r="AF306" s="69">
        <f t="shared" si="139"/>
        <v>37.322691353970271</v>
      </c>
      <c r="AH306" s="69">
        <f t="shared" si="140"/>
        <v>12.425209717140811</v>
      </c>
      <c r="AJ306" s="103">
        <f t="shared" si="132"/>
        <v>87.099473416519302</v>
      </c>
      <c r="AK306" s="103">
        <f t="shared" si="141"/>
        <v>272.90052658348071</v>
      </c>
      <c r="AM306" s="108">
        <f t="shared" si="142"/>
        <v>35.59856147064729</v>
      </c>
      <c r="AN306" s="103">
        <f t="shared" si="143"/>
        <v>35.59856147064729</v>
      </c>
      <c r="AP306" s="73">
        <f t="shared" si="144"/>
        <v>35.59856147064729</v>
      </c>
    </row>
    <row r="307" spans="2:42" x14ac:dyDescent="0.25">
      <c r="B307" s="52">
        <f t="shared" si="133"/>
        <v>44824</v>
      </c>
      <c r="C307" s="64">
        <f t="shared" si="134"/>
        <v>0</v>
      </c>
      <c r="D307" s="17">
        <v>262.5</v>
      </c>
      <c r="E307" s="65">
        <f t="shared" si="116"/>
        <v>1.3010942371198251</v>
      </c>
      <c r="F307" s="17"/>
      <c r="G307" s="56">
        <f t="shared" si="117"/>
        <v>12.352845478657656</v>
      </c>
      <c r="H307" s="56">
        <f t="shared" si="135"/>
        <v>12.352845478657656</v>
      </c>
      <c r="I307" s="56">
        <f t="shared" si="136"/>
        <v>12.352845478657656</v>
      </c>
      <c r="J307" s="65">
        <f t="shared" si="118"/>
        <v>12.352845478657656</v>
      </c>
      <c r="K307" s="58">
        <f t="shared" si="119"/>
        <v>0.10820265198840481</v>
      </c>
      <c r="L307" s="17"/>
      <c r="M307" s="58">
        <f t="shared" si="120"/>
        <v>36.93442757045316</v>
      </c>
      <c r="N307" s="66">
        <f t="shared" si="121"/>
        <v>44824</v>
      </c>
      <c r="O307" s="58">
        <f t="shared" si="137"/>
        <v>5.715374608682767</v>
      </c>
      <c r="P307" s="58">
        <f t="shared" si="122"/>
        <v>11.891797348011595</v>
      </c>
      <c r="Q307" s="58">
        <f t="shared" si="138"/>
        <v>18.068220087340421</v>
      </c>
      <c r="R307" s="52"/>
      <c r="S307" s="67">
        <f t="shared" si="123"/>
        <v>0.25277023832474493</v>
      </c>
      <c r="T307" s="67">
        <f t="shared" si="124"/>
        <v>0.51012118579677945</v>
      </c>
      <c r="U307" s="67">
        <f t="shared" si="125"/>
        <v>0.76747213326881392</v>
      </c>
      <c r="V307" s="67"/>
      <c r="W307" s="71">
        <f t="shared" si="126"/>
        <v>0.51456999956845528</v>
      </c>
      <c r="X307" s="17"/>
      <c r="Y307" s="68">
        <f t="shared" si="127"/>
        <v>44824</v>
      </c>
      <c r="Z307" s="69">
        <f t="shared" si="128"/>
        <v>6.066485719793878</v>
      </c>
      <c r="AA307" s="69">
        <f t="shared" si="129"/>
        <v>12.242908459122706</v>
      </c>
      <c r="AB307" s="69">
        <f t="shared" si="130"/>
        <v>18.419331198451534</v>
      </c>
      <c r="AC307" s="17"/>
      <c r="AD307" s="69">
        <f t="shared" si="131"/>
        <v>12.349679989642926</v>
      </c>
      <c r="AE307" s="98"/>
      <c r="AF307" s="69">
        <f t="shared" si="139"/>
        <v>36.93442757045316</v>
      </c>
      <c r="AH307" s="69">
        <f t="shared" si="140"/>
        <v>12.352845478657656</v>
      </c>
      <c r="AJ307" s="103">
        <f t="shared" si="132"/>
        <v>87.766355754420459</v>
      </c>
      <c r="AK307" s="103">
        <f t="shared" si="141"/>
        <v>272.23364424557951</v>
      </c>
      <c r="AM307" s="108">
        <f t="shared" si="142"/>
        <v>35.612714543397303</v>
      </c>
      <c r="AN307" s="103">
        <f t="shared" si="143"/>
        <v>35.612714543397303</v>
      </c>
      <c r="AP307" s="73">
        <f t="shared" si="144"/>
        <v>35.612714543397303</v>
      </c>
    </row>
    <row r="308" spans="2:42" x14ac:dyDescent="0.25">
      <c r="B308" s="52">
        <f t="shared" si="133"/>
        <v>44825</v>
      </c>
      <c r="C308" s="64">
        <f t="shared" si="134"/>
        <v>0</v>
      </c>
      <c r="D308" s="17">
        <v>263.5</v>
      </c>
      <c r="E308" s="65">
        <f t="shared" si="116"/>
        <v>0.91229209017313551</v>
      </c>
      <c r="F308" s="17"/>
      <c r="G308" s="56">
        <f t="shared" si="117"/>
        <v>12.280434934411794</v>
      </c>
      <c r="H308" s="56">
        <f t="shared" si="135"/>
        <v>12.280434934411794</v>
      </c>
      <c r="I308" s="56">
        <f t="shared" si="136"/>
        <v>12.280434934411794</v>
      </c>
      <c r="J308" s="65">
        <f t="shared" si="118"/>
        <v>12.280434934411794</v>
      </c>
      <c r="K308" s="58">
        <f t="shared" si="119"/>
        <v>0.11435507097492087</v>
      </c>
      <c r="L308" s="17"/>
      <c r="M308" s="58">
        <f t="shared" si="120"/>
        <v>36.545625423506465</v>
      </c>
      <c r="N308" s="66">
        <f t="shared" si="121"/>
        <v>44825</v>
      </c>
      <c r="O308" s="58">
        <f t="shared" si="137"/>
        <v>5.7454274618191814</v>
      </c>
      <c r="P308" s="58">
        <f t="shared" si="122"/>
        <v>11.885644929025078</v>
      </c>
      <c r="Q308" s="58">
        <f t="shared" si="138"/>
        <v>18.025862396230977</v>
      </c>
      <c r="R308" s="52"/>
      <c r="S308" s="67">
        <f t="shared" si="123"/>
        <v>0.25402244053876222</v>
      </c>
      <c r="T308" s="67">
        <f t="shared" si="124"/>
        <v>0.50986483500567459</v>
      </c>
      <c r="U308" s="67">
        <f t="shared" si="125"/>
        <v>0.76570722947258707</v>
      </c>
      <c r="V308" s="67"/>
      <c r="W308" s="71">
        <f t="shared" si="126"/>
        <v>0.51456999956845528</v>
      </c>
      <c r="X308" s="17"/>
      <c r="Y308" s="68">
        <f t="shared" si="127"/>
        <v>44825</v>
      </c>
      <c r="Z308" s="69">
        <f t="shared" si="128"/>
        <v>6.0965385729302932</v>
      </c>
      <c r="AA308" s="69">
        <f t="shared" si="129"/>
        <v>12.236756040136189</v>
      </c>
      <c r="AB308" s="69">
        <f t="shared" si="130"/>
        <v>18.37697350734209</v>
      </c>
      <c r="AC308" s="17"/>
      <c r="AD308" s="69">
        <f t="shared" si="131"/>
        <v>12.349679989642926</v>
      </c>
      <c r="AE308" s="98"/>
      <c r="AF308" s="69">
        <f t="shared" si="139"/>
        <v>36.545625423506465</v>
      </c>
      <c r="AH308" s="69">
        <f t="shared" si="140"/>
        <v>12.280434934411797</v>
      </c>
      <c r="AJ308" s="103">
        <f t="shared" si="132"/>
        <v>88.433962348078111</v>
      </c>
      <c r="AK308" s="103">
        <f t="shared" si="141"/>
        <v>271.56603765192187</v>
      </c>
      <c r="AM308" s="108">
        <f t="shared" si="142"/>
        <v>35.623198640433891</v>
      </c>
      <c r="AN308" s="103">
        <f t="shared" si="143"/>
        <v>35.623198640433891</v>
      </c>
      <c r="AP308" s="73">
        <f t="shared" si="144"/>
        <v>35.623198640433891</v>
      </c>
    </row>
    <row r="309" spans="2:42" x14ac:dyDescent="0.25">
      <c r="B309" s="52">
        <f t="shared" si="133"/>
        <v>44826</v>
      </c>
      <c r="C309" s="64">
        <f t="shared" si="134"/>
        <v>0</v>
      </c>
      <c r="D309" s="17">
        <v>264.5</v>
      </c>
      <c r="E309" s="65">
        <f t="shared" si="116"/>
        <v>0.52304584364024986</v>
      </c>
      <c r="F309" s="17"/>
      <c r="G309" s="56">
        <f t="shared" si="117"/>
        <v>12.207982584222952</v>
      </c>
      <c r="H309" s="56">
        <f t="shared" si="135"/>
        <v>12.207982584222952</v>
      </c>
      <c r="I309" s="56">
        <f t="shared" si="136"/>
        <v>12.207982584222952</v>
      </c>
      <c r="J309" s="65">
        <f t="shared" si="118"/>
        <v>12.207982584222952</v>
      </c>
      <c r="K309" s="58">
        <f t="shared" si="119"/>
        <v>0.12048210365222922</v>
      </c>
      <c r="L309" s="17"/>
      <c r="M309" s="58">
        <f t="shared" si="120"/>
        <v>36.15637917697358</v>
      </c>
      <c r="N309" s="66">
        <f t="shared" si="121"/>
        <v>44826</v>
      </c>
      <c r="O309" s="58">
        <f t="shared" si="137"/>
        <v>5.7755266042362949</v>
      </c>
      <c r="P309" s="58">
        <f t="shared" si="122"/>
        <v>11.879517896347771</v>
      </c>
      <c r="Q309" s="58">
        <f t="shared" si="138"/>
        <v>17.983509188459248</v>
      </c>
      <c r="R309" s="52"/>
      <c r="S309" s="67">
        <f t="shared" si="123"/>
        <v>0.25527657147280858</v>
      </c>
      <c r="T309" s="67">
        <f t="shared" si="124"/>
        <v>0.50960954197745345</v>
      </c>
      <c r="U309" s="67">
        <f t="shared" si="125"/>
        <v>0.76394251248209832</v>
      </c>
      <c r="V309" s="67"/>
      <c r="W309" s="71">
        <f t="shared" si="126"/>
        <v>0.51456999956845528</v>
      </c>
      <c r="X309" s="17"/>
      <c r="Y309" s="68">
        <f t="shared" si="127"/>
        <v>44826</v>
      </c>
      <c r="Z309" s="69">
        <f t="shared" si="128"/>
        <v>6.1266377153474059</v>
      </c>
      <c r="AA309" s="69">
        <f t="shared" si="129"/>
        <v>12.230629007458884</v>
      </c>
      <c r="AB309" s="69">
        <f t="shared" si="130"/>
        <v>18.334620299570361</v>
      </c>
      <c r="AC309" s="17"/>
      <c r="AD309" s="69">
        <f t="shared" si="131"/>
        <v>12.349679989642926</v>
      </c>
      <c r="AE309" s="98"/>
      <c r="AF309" s="69">
        <f t="shared" si="139"/>
        <v>36.15637917697358</v>
      </c>
      <c r="AH309" s="69">
        <f t="shared" si="140"/>
        <v>12.207982584222954</v>
      </c>
      <c r="AJ309" s="103">
        <f t="shared" si="132"/>
        <v>89.102190779192625</v>
      </c>
      <c r="AK309" s="103">
        <f t="shared" si="141"/>
        <v>270.8978092208074</v>
      </c>
      <c r="AM309" s="108">
        <f t="shared" si="142"/>
        <v>35.630002480016223</v>
      </c>
      <c r="AN309" s="103">
        <f t="shared" si="143"/>
        <v>35.630002480016223</v>
      </c>
      <c r="AP309" s="73">
        <f t="shared" si="144"/>
        <v>35.630002480016223</v>
      </c>
    </row>
    <row r="310" spans="2:42" x14ac:dyDescent="0.25">
      <c r="B310" s="52">
        <f t="shared" si="133"/>
        <v>44827</v>
      </c>
      <c r="C310" s="64">
        <f t="shared" si="134"/>
        <v>0</v>
      </c>
      <c r="D310" s="17">
        <v>265.5</v>
      </c>
      <c r="E310" s="65">
        <f t="shared" si="116"/>
        <v>0.1334501212771681</v>
      </c>
      <c r="F310" s="17"/>
      <c r="G310" s="56">
        <f t="shared" si="117"/>
        <v>12.135492908747846</v>
      </c>
      <c r="H310" s="56">
        <f t="shared" si="135"/>
        <v>12.135492908747846</v>
      </c>
      <c r="I310" s="56">
        <f t="shared" si="136"/>
        <v>12.135492908747846</v>
      </c>
      <c r="J310" s="65">
        <f t="shared" si="118"/>
        <v>12.135492908747846</v>
      </c>
      <c r="K310" s="58">
        <f t="shared" si="119"/>
        <v>0.12657709920443819</v>
      </c>
      <c r="L310" s="17"/>
      <c r="M310" s="58">
        <f t="shared" si="120"/>
        <v>35.766783454610504</v>
      </c>
      <c r="N310" s="66">
        <f t="shared" si="121"/>
        <v>44827</v>
      </c>
      <c r="O310" s="58">
        <f t="shared" si="137"/>
        <v>5.8056764464216393</v>
      </c>
      <c r="P310" s="58">
        <f t="shared" si="122"/>
        <v>11.873422900795562</v>
      </c>
      <c r="Q310" s="58">
        <f t="shared" si="138"/>
        <v>17.941169355169485</v>
      </c>
      <c r="R310" s="52"/>
      <c r="S310" s="67">
        <f t="shared" si="123"/>
        <v>0.25653281489719792</v>
      </c>
      <c r="T310" s="67">
        <f t="shared" si="124"/>
        <v>0.50935558382944468</v>
      </c>
      <c r="U310" s="67">
        <f t="shared" si="125"/>
        <v>0.76217835276169155</v>
      </c>
      <c r="V310" s="67"/>
      <c r="W310" s="71">
        <f t="shared" si="126"/>
        <v>0.51456999956845528</v>
      </c>
      <c r="X310" s="17"/>
      <c r="Y310" s="68">
        <f t="shared" si="127"/>
        <v>44827</v>
      </c>
      <c r="Z310" s="69">
        <f t="shared" si="128"/>
        <v>6.1567875575327502</v>
      </c>
      <c r="AA310" s="69">
        <f t="shared" si="129"/>
        <v>12.224534011906673</v>
      </c>
      <c r="AB310" s="69">
        <f t="shared" si="130"/>
        <v>18.292280466280598</v>
      </c>
      <c r="AC310" s="17"/>
      <c r="AD310" s="69">
        <f t="shared" si="131"/>
        <v>12.349679989642926</v>
      </c>
      <c r="AE310" s="98"/>
      <c r="AF310" s="69">
        <f t="shared" si="139"/>
        <v>35.766783454610504</v>
      </c>
      <c r="AH310" s="69">
        <f t="shared" si="140"/>
        <v>12.135492908747848</v>
      </c>
      <c r="AJ310" s="103">
        <f t="shared" si="132"/>
        <v>89.770938393499137</v>
      </c>
      <c r="AK310" s="103">
        <f t="shared" si="141"/>
        <v>270.22906160650086</v>
      </c>
      <c r="AM310" s="108">
        <f t="shared" si="142"/>
        <v>35.633116521301844</v>
      </c>
      <c r="AN310" s="103">
        <f t="shared" si="143"/>
        <v>35.633116521301844</v>
      </c>
      <c r="AP310" s="73">
        <f t="shared" si="144"/>
        <v>35.633116521301844</v>
      </c>
    </row>
    <row r="311" spans="2:42" x14ac:dyDescent="0.25">
      <c r="B311" s="52">
        <f t="shared" si="133"/>
        <v>44828</v>
      </c>
      <c r="C311" s="64">
        <f t="shared" si="134"/>
        <v>0</v>
      </c>
      <c r="D311" s="17">
        <v>266.5</v>
      </c>
      <c r="E311" s="65">
        <f t="shared" si="116"/>
        <v>-0.25640007886037713</v>
      </c>
      <c r="F311" s="17"/>
      <c r="G311" s="56">
        <f t="shared" si="117"/>
        <v>12.062970390391296</v>
      </c>
      <c r="H311" s="56">
        <f t="shared" si="135"/>
        <v>12.062970390391296</v>
      </c>
      <c r="I311" s="56">
        <f t="shared" si="136"/>
        <v>12.062970390391296</v>
      </c>
      <c r="J311" s="65">
        <f t="shared" si="118"/>
        <v>12.062970390391296</v>
      </c>
      <c r="K311" s="58">
        <f t="shared" si="119"/>
        <v>0.13263340973714646</v>
      </c>
      <c r="L311" s="17"/>
      <c r="M311" s="58">
        <f t="shared" si="120"/>
        <v>35.376933254472952</v>
      </c>
      <c r="N311" s="66">
        <f t="shared" si="121"/>
        <v>44828</v>
      </c>
      <c r="O311" s="58">
        <f t="shared" si="137"/>
        <v>5.8358813950672062</v>
      </c>
      <c r="P311" s="58">
        <f t="shared" si="122"/>
        <v>11.867366590262854</v>
      </c>
      <c r="Q311" s="58">
        <f t="shared" si="138"/>
        <v>17.898851785458504</v>
      </c>
      <c r="R311" s="52"/>
      <c r="S311" s="67">
        <f t="shared" si="123"/>
        <v>0.25779135442409656</v>
      </c>
      <c r="T311" s="67">
        <f t="shared" si="124"/>
        <v>0.50910323755724851</v>
      </c>
      <c r="U311" s="67">
        <f t="shared" si="125"/>
        <v>0.76041512069040063</v>
      </c>
      <c r="V311" s="67"/>
      <c r="W311" s="71">
        <f t="shared" si="126"/>
        <v>0.51456999956845528</v>
      </c>
      <c r="X311" s="17"/>
      <c r="Y311" s="68">
        <f t="shared" si="127"/>
        <v>44828</v>
      </c>
      <c r="Z311" s="69">
        <f t="shared" si="128"/>
        <v>6.1869925061783171</v>
      </c>
      <c r="AA311" s="69">
        <f t="shared" si="129"/>
        <v>12.218477701373963</v>
      </c>
      <c r="AB311" s="69">
        <f t="shared" si="130"/>
        <v>18.249962896569613</v>
      </c>
      <c r="AC311" s="17"/>
      <c r="AD311" s="69">
        <f t="shared" si="131"/>
        <v>12.349679989642926</v>
      </c>
      <c r="AE311" s="98"/>
      <c r="AF311" s="69">
        <f t="shared" si="139"/>
        <v>35.376933254472952</v>
      </c>
      <c r="AH311" s="69">
        <f t="shared" si="140"/>
        <v>12.062970390391296</v>
      </c>
      <c r="AJ311" s="103">
        <f t="shared" si="132"/>
        <v>90.440102201297535</v>
      </c>
      <c r="AK311" s="103">
        <f t="shared" si="141"/>
        <v>269.55989779870248</v>
      </c>
      <c r="AM311" s="108">
        <f t="shared" si="142"/>
        <v>35.63253296947439</v>
      </c>
      <c r="AN311" s="103">
        <f t="shared" si="143"/>
        <v>35.63253296947439</v>
      </c>
      <c r="AP311" s="73">
        <f t="shared" si="144"/>
        <v>35.63253296947439</v>
      </c>
    </row>
    <row r="312" spans="2:42" x14ac:dyDescent="0.25">
      <c r="B312" s="52">
        <f t="shared" si="133"/>
        <v>44829</v>
      </c>
      <c r="C312" s="64">
        <f t="shared" si="134"/>
        <v>0</v>
      </c>
      <c r="D312" s="17">
        <v>267.5</v>
      </c>
      <c r="E312" s="65">
        <f t="shared" si="116"/>
        <v>-0.6464093701002136</v>
      </c>
      <c r="F312" s="17"/>
      <c r="G312" s="56">
        <f t="shared" si="117"/>
        <v>11.990419534334787</v>
      </c>
      <c r="H312" s="56">
        <f t="shared" si="135"/>
        <v>11.990419534334787</v>
      </c>
      <c r="I312" s="56">
        <f t="shared" si="136"/>
        <v>11.990419534334787</v>
      </c>
      <c r="J312" s="65">
        <f t="shared" si="118"/>
        <v>11.990419534334787</v>
      </c>
      <c r="K312" s="58">
        <f t="shared" si="119"/>
        <v>0.13864439773934761</v>
      </c>
      <c r="L312" s="17"/>
      <c r="M312" s="58">
        <f t="shared" si="120"/>
        <v>34.986923963233117</v>
      </c>
      <c r="N312" s="66">
        <f t="shared" si="121"/>
        <v>44829</v>
      </c>
      <c r="O312" s="58">
        <f t="shared" si="137"/>
        <v>5.866145835093258</v>
      </c>
      <c r="P312" s="58">
        <f t="shared" si="122"/>
        <v>11.861355602260652</v>
      </c>
      <c r="Q312" s="58">
        <f t="shared" si="138"/>
        <v>17.856565369428047</v>
      </c>
      <c r="R312" s="52"/>
      <c r="S312" s="67">
        <f t="shared" si="123"/>
        <v>0.25905237275851539</v>
      </c>
      <c r="T312" s="67">
        <f t="shared" si="124"/>
        <v>0.50885277972382348</v>
      </c>
      <c r="U312" s="67">
        <f t="shared" si="125"/>
        <v>0.75865318668913162</v>
      </c>
      <c r="V312" s="67"/>
      <c r="W312" s="71">
        <f t="shared" si="126"/>
        <v>0.51456999956845528</v>
      </c>
      <c r="X312" s="17"/>
      <c r="Y312" s="68">
        <f t="shared" si="127"/>
        <v>44829</v>
      </c>
      <c r="Z312" s="69">
        <f t="shared" si="128"/>
        <v>6.217256946204369</v>
      </c>
      <c r="AA312" s="69">
        <f t="shared" si="129"/>
        <v>12.212466713371764</v>
      </c>
      <c r="AB312" s="69">
        <f t="shared" si="130"/>
        <v>18.20767648053916</v>
      </c>
      <c r="AC312" s="17"/>
      <c r="AD312" s="69">
        <f t="shared" si="131"/>
        <v>12.349679989642926</v>
      </c>
      <c r="AE312" s="98"/>
      <c r="AF312" s="69">
        <f t="shared" si="139"/>
        <v>34.986923963233117</v>
      </c>
      <c r="AH312" s="69">
        <f t="shared" si="140"/>
        <v>11.990419534334791</v>
      </c>
      <c r="AJ312" s="103">
        <f t="shared" si="132"/>
        <v>91.109578777543305</v>
      </c>
      <c r="AK312" s="103">
        <f t="shared" si="141"/>
        <v>268.89042122245667</v>
      </c>
      <c r="AM312" s="108">
        <f t="shared" si="142"/>
        <v>35.628245785271083</v>
      </c>
      <c r="AN312" s="103">
        <f t="shared" si="143"/>
        <v>35.628245785271083</v>
      </c>
      <c r="AP312" s="73">
        <f t="shared" si="144"/>
        <v>35.628245785271083</v>
      </c>
    </row>
    <row r="313" spans="2:42" x14ac:dyDescent="0.25">
      <c r="B313" s="52">
        <f t="shared" si="133"/>
        <v>44830</v>
      </c>
      <c r="C313" s="64">
        <f t="shared" si="134"/>
        <v>0</v>
      </c>
      <c r="D313" s="17">
        <v>268.5</v>
      </c>
      <c r="E313" s="65">
        <f t="shared" si="116"/>
        <v>-1.0364819629697264</v>
      </c>
      <c r="F313" s="17"/>
      <c r="G313" s="56">
        <f t="shared" si="117"/>
        <v>11.917844889704307</v>
      </c>
      <c r="H313" s="56">
        <f t="shared" si="135"/>
        <v>11.917844889704307</v>
      </c>
      <c r="I313" s="56">
        <f t="shared" si="136"/>
        <v>11.917844889704307</v>
      </c>
      <c r="J313" s="65">
        <f t="shared" si="118"/>
        <v>11.917844889704307</v>
      </c>
      <c r="K313" s="58">
        <f t="shared" si="119"/>
        <v>0.14460344354425561</v>
      </c>
      <c r="L313" s="17"/>
      <c r="M313" s="58">
        <f t="shared" si="120"/>
        <v>34.596851370363609</v>
      </c>
      <c r="N313" s="66">
        <f t="shared" si="121"/>
        <v>44830</v>
      </c>
      <c r="O313" s="58">
        <f t="shared" si="137"/>
        <v>5.8964741116035908</v>
      </c>
      <c r="P313" s="58">
        <f t="shared" si="122"/>
        <v>11.855396556455744</v>
      </c>
      <c r="Q313" s="58">
        <f t="shared" si="138"/>
        <v>17.814319001307897</v>
      </c>
      <c r="R313" s="52"/>
      <c r="S313" s="67">
        <f t="shared" si="123"/>
        <v>0.26031605094644594</v>
      </c>
      <c r="T313" s="67">
        <f t="shared" si="124"/>
        <v>0.50860448614861897</v>
      </c>
      <c r="U313" s="67">
        <f t="shared" si="125"/>
        <v>0.756892921350792</v>
      </c>
      <c r="V313" s="67"/>
      <c r="W313" s="71">
        <f t="shared" si="126"/>
        <v>0.51456999956845528</v>
      </c>
      <c r="X313" s="17"/>
      <c r="Y313" s="68">
        <f t="shared" si="127"/>
        <v>44830</v>
      </c>
      <c r="Z313" s="69">
        <f t="shared" si="128"/>
        <v>6.2475852227147026</v>
      </c>
      <c r="AA313" s="69">
        <f t="shared" si="129"/>
        <v>12.206507667566855</v>
      </c>
      <c r="AB313" s="69">
        <f t="shared" si="130"/>
        <v>18.16543011241901</v>
      </c>
      <c r="AC313" s="17"/>
      <c r="AD313" s="69">
        <f t="shared" si="131"/>
        <v>12.349679989642926</v>
      </c>
      <c r="AE313" s="98"/>
      <c r="AF313" s="69">
        <f t="shared" si="139"/>
        <v>34.596851370363609</v>
      </c>
      <c r="AH313" s="69">
        <f t="shared" si="140"/>
        <v>11.917844889704307</v>
      </c>
      <c r="AJ313" s="103">
        <f t="shared" si="132"/>
        <v>91.779264161421409</v>
      </c>
      <c r="AK313" s="103">
        <f t="shared" si="141"/>
        <v>268.22073583857861</v>
      </c>
      <c r="AM313" s="108">
        <f t="shared" si="142"/>
        <v>35.620250698952866</v>
      </c>
      <c r="AN313" s="103">
        <f t="shared" si="143"/>
        <v>35.620250698952866</v>
      </c>
      <c r="AP313" s="73">
        <f t="shared" si="144"/>
        <v>35.620250698952866</v>
      </c>
    </row>
    <row r="314" spans="2:42" x14ac:dyDescent="0.25">
      <c r="B314" s="52">
        <f t="shared" si="133"/>
        <v>44831</v>
      </c>
      <c r="C314" s="64">
        <f t="shared" si="134"/>
        <v>0</v>
      </c>
      <c r="D314" s="17">
        <v>269.5</v>
      </c>
      <c r="E314" s="65">
        <f t="shared" si="116"/>
        <v>-1.4265216512087655</v>
      </c>
      <c r="F314" s="17"/>
      <c r="G314" s="56">
        <f t="shared" si="117"/>
        <v>11.845251070899177</v>
      </c>
      <c r="H314" s="56">
        <f t="shared" si="135"/>
        <v>11.845251070899177</v>
      </c>
      <c r="I314" s="56">
        <f t="shared" si="136"/>
        <v>11.845251070899177</v>
      </c>
      <c r="J314" s="65">
        <f t="shared" si="118"/>
        <v>11.845251070899177</v>
      </c>
      <c r="K314" s="58">
        <f t="shared" si="119"/>
        <v>0.15050395278060191</v>
      </c>
      <c r="L314" s="17"/>
      <c r="M314" s="58">
        <f t="shared" si="120"/>
        <v>34.206811682124567</v>
      </c>
      <c r="N314" s="66">
        <f t="shared" si="121"/>
        <v>44831</v>
      </c>
      <c r="O314" s="58">
        <f t="shared" si="137"/>
        <v>5.9268705117698097</v>
      </c>
      <c r="P314" s="58">
        <f t="shared" si="122"/>
        <v>11.849496047219398</v>
      </c>
      <c r="Q314" s="58">
        <f t="shared" si="138"/>
        <v>17.772121582668987</v>
      </c>
      <c r="R314" s="52"/>
      <c r="S314" s="67">
        <f t="shared" si="123"/>
        <v>0.2615825676200384</v>
      </c>
      <c r="T314" s="67">
        <f t="shared" si="124"/>
        <v>0.50835863159710459</v>
      </c>
      <c r="U314" s="67">
        <f t="shared" si="125"/>
        <v>0.75513469557417079</v>
      </c>
      <c r="V314" s="67"/>
      <c r="W314" s="71">
        <f t="shared" si="126"/>
        <v>0.51456999956845528</v>
      </c>
      <c r="X314" s="17"/>
      <c r="Y314" s="68">
        <f t="shared" si="127"/>
        <v>44831</v>
      </c>
      <c r="Z314" s="69">
        <f t="shared" si="128"/>
        <v>6.2779816228809215</v>
      </c>
      <c r="AA314" s="69">
        <f t="shared" si="129"/>
        <v>12.200607158330509</v>
      </c>
      <c r="AB314" s="69">
        <f t="shared" si="130"/>
        <v>18.1232326937801</v>
      </c>
      <c r="AC314" s="17"/>
      <c r="AD314" s="69">
        <f t="shared" si="131"/>
        <v>12.349679989642926</v>
      </c>
      <c r="AE314" s="98"/>
      <c r="AF314" s="69">
        <f t="shared" si="139"/>
        <v>34.206811682124567</v>
      </c>
      <c r="AH314" s="69">
        <f t="shared" si="140"/>
        <v>11.845251070899177</v>
      </c>
      <c r="AJ314" s="103">
        <f t="shared" si="132"/>
        <v>92.449053755326347</v>
      </c>
      <c r="AK314" s="103">
        <f t="shared" si="141"/>
        <v>267.55094624467364</v>
      </c>
      <c r="AM314" s="108">
        <f t="shared" si="142"/>
        <v>35.608545228757464</v>
      </c>
      <c r="AN314" s="103">
        <f t="shared" si="143"/>
        <v>35.608545228757464</v>
      </c>
      <c r="AP314" s="73">
        <f t="shared" si="144"/>
        <v>35.608545228757464</v>
      </c>
    </row>
    <row r="315" spans="2:42" x14ac:dyDescent="0.25">
      <c r="B315" s="52">
        <f t="shared" si="133"/>
        <v>44832</v>
      </c>
      <c r="C315" s="64">
        <f t="shared" si="134"/>
        <v>0</v>
      </c>
      <c r="D315" s="17">
        <v>270.5</v>
      </c>
      <c r="E315" s="65">
        <f t="shared" si="116"/>
        <v>-1.816431798043739</v>
      </c>
      <c r="F315" s="17"/>
      <c r="G315" s="56">
        <f t="shared" si="117"/>
        <v>11.772642779103627</v>
      </c>
      <c r="H315" s="56">
        <f t="shared" si="135"/>
        <v>11.772642779103627</v>
      </c>
      <c r="I315" s="56">
        <f t="shared" si="136"/>
        <v>11.772642779103627</v>
      </c>
      <c r="J315" s="65">
        <f t="shared" si="118"/>
        <v>11.772642779103627</v>
      </c>
      <c r="K315" s="58">
        <f t="shared" si="119"/>
        <v>0.1563393638059688</v>
      </c>
      <c r="L315" s="17"/>
      <c r="M315" s="58">
        <f t="shared" si="120"/>
        <v>33.816901535289595</v>
      </c>
      <c r="N315" s="66">
        <f t="shared" si="121"/>
        <v>44832</v>
      </c>
      <c r="O315" s="58">
        <f t="shared" si="137"/>
        <v>5.957339246642217</v>
      </c>
      <c r="P315" s="58">
        <f t="shared" si="122"/>
        <v>11.843660636194031</v>
      </c>
      <c r="Q315" s="58">
        <f t="shared" si="138"/>
        <v>17.729982025745844</v>
      </c>
      <c r="R315" s="52"/>
      <c r="S315" s="67">
        <f t="shared" si="123"/>
        <v>0.262852098239722</v>
      </c>
      <c r="T315" s="67">
        <f t="shared" si="124"/>
        <v>0.50811548947104757</v>
      </c>
      <c r="U315" s="67">
        <f t="shared" si="125"/>
        <v>0.75337888070237313</v>
      </c>
      <c r="V315" s="67"/>
      <c r="W315" s="71">
        <f t="shared" si="126"/>
        <v>0.51456999956845528</v>
      </c>
      <c r="X315" s="17"/>
      <c r="Y315" s="68">
        <f t="shared" si="127"/>
        <v>44832</v>
      </c>
      <c r="Z315" s="69">
        <f t="shared" si="128"/>
        <v>6.308450357753328</v>
      </c>
      <c r="AA315" s="69">
        <f t="shared" si="129"/>
        <v>12.194771747305142</v>
      </c>
      <c r="AB315" s="69">
        <f t="shared" si="130"/>
        <v>18.081093136856957</v>
      </c>
      <c r="AC315" s="17"/>
      <c r="AD315" s="69">
        <f t="shared" si="131"/>
        <v>12.349679989642926</v>
      </c>
      <c r="AE315" s="98"/>
      <c r="AF315" s="69">
        <f t="shared" si="139"/>
        <v>33.816901535289595</v>
      </c>
      <c r="AH315" s="69">
        <f t="shared" si="140"/>
        <v>11.772642779103629</v>
      </c>
      <c r="AJ315" s="103">
        <f t="shared" si="132"/>
        <v>93.118842223170248</v>
      </c>
      <c r="AK315" s="103">
        <f t="shared" si="141"/>
        <v>266.88115777682975</v>
      </c>
      <c r="AM315" s="108">
        <f t="shared" si="142"/>
        <v>35.593128703872686</v>
      </c>
      <c r="AN315" s="103">
        <f t="shared" si="143"/>
        <v>35.593128703872686</v>
      </c>
      <c r="AP315" s="73">
        <f t="shared" si="144"/>
        <v>35.593128703872686</v>
      </c>
    </row>
    <row r="316" spans="2:42" x14ac:dyDescent="0.25">
      <c r="B316" s="52">
        <f t="shared" si="133"/>
        <v>44833</v>
      </c>
      <c r="C316" s="64">
        <f t="shared" si="134"/>
        <v>0</v>
      </c>
      <c r="D316" s="17">
        <v>271.5</v>
      </c>
      <c r="E316" s="65">
        <f t="shared" si="116"/>
        <v>-2.2061153227883237</v>
      </c>
      <c r="F316" s="17"/>
      <c r="G316" s="56">
        <f t="shared" si="117"/>
        <v>11.7000248240027</v>
      </c>
      <c r="H316" s="56">
        <f t="shared" si="135"/>
        <v>11.7000248240027</v>
      </c>
      <c r="I316" s="56">
        <f t="shared" si="136"/>
        <v>11.7000248240027</v>
      </c>
      <c r="J316" s="65">
        <f t="shared" si="118"/>
        <v>11.7000248240027</v>
      </c>
      <c r="K316" s="58">
        <f t="shared" si="119"/>
        <v>0.16210315511372836</v>
      </c>
      <c r="L316" s="17"/>
      <c r="M316" s="58">
        <f t="shared" si="120"/>
        <v>33.427218010545012</v>
      </c>
      <c r="N316" s="66">
        <f t="shared" si="121"/>
        <v>44833</v>
      </c>
      <c r="O316" s="58">
        <f t="shared" si="137"/>
        <v>5.9878844328849219</v>
      </c>
      <c r="P316" s="58">
        <f t="shared" si="122"/>
        <v>11.837896844886272</v>
      </c>
      <c r="Q316" s="58">
        <f t="shared" si="138"/>
        <v>17.687909256887622</v>
      </c>
      <c r="R316" s="52"/>
      <c r="S316" s="67">
        <f t="shared" si="123"/>
        <v>0.26412481433316803</v>
      </c>
      <c r="T316" s="67">
        <f t="shared" si="124"/>
        <v>0.50787533149989095</v>
      </c>
      <c r="U316" s="67">
        <f t="shared" si="125"/>
        <v>0.75162584866661386</v>
      </c>
      <c r="V316" s="67"/>
      <c r="W316" s="71">
        <f t="shared" si="126"/>
        <v>0.51456999956845528</v>
      </c>
      <c r="X316" s="17"/>
      <c r="Y316" s="68">
        <f t="shared" si="127"/>
        <v>44833</v>
      </c>
      <c r="Z316" s="69">
        <f t="shared" si="128"/>
        <v>6.3389955439960328</v>
      </c>
      <c r="AA316" s="69">
        <f t="shared" si="129"/>
        <v>12.189007955997383</v>
      </c>
      <c r="AB316" s="69">
        <f t="shared" si="130"/>
        <v>18.039020367998731</v>
      </c>
      <c r="AC316" s="17"/>
      <c r="AD316" s="69">
        <f t="shared" si="131"/>
        <v>12.349679989642926</v>
      </c>
      <c r="AE316" s="98"/>
      <c r="AF316" s="69">
        <f t="shared" si="139"/>
        <v>33.427218010545012</v>
      </c>
      <c r="AH316" s="69">
        <f t="shared" si="140"/>
        <v>11.700024824002698</v>
      </c>
      <c r="AJ316" s="103">
        <f t="shared" si="132"/>
        <v>93.788523387941453</v>
      </c>
      <c r="AK316" s="103">
        <f t="shared" si="141"/>
        <v>266.21147661205856</v>
      </c>
      <c r="AM316" s="108">
        <f t="shared" si="142"/>
        <v>35.57400229196432</v>
      </c>
      <c r="AN316" s="103">
        <f t="shared" si="143"/>
        <v>35.57400229196432</v>
      </c>
      <c r="AP316" s="73">
        <f t="shared" si="144"/>
        <v>35.57400229196432</v>
      </c>
    </row>
    <row r="317" spans="2:42" x14ac:dyDescent="0.25">
      <c r="B317" s="52">
        <f t="shared" si="133"/>
        <v>44834</v>
      </c>
      <c r="C317" s="64">
        <f t="shared" si="134"/>
        <v>0</v>
      </c>
      <c r="D317" s="17">
        <v>272.5</v>
      </c>
      <c r="E317" s="65">
        <f t="shared" si="116"/>
        <v>-2.595474687838637</v>
      </c>
      <c r="F317" s="17"/>
      <c r="G317" s="56">
        <f t="shared" si="117"/>
        <v>11.627402145723444</v>
      </c>
      <c r="H317" s="56">
        <f t="shared" si="135"/>
        <v>11.627402145723444</v>
      </c>
      <c r="I317" s="56">
        <f t="shared" si="136"/>
        <v>11.627402145723444</v>
      </c>
      <c r="J317" s="65">
        <f t="shared" si="118"/>
        <v>11.627402145723444</v>
      </c>
      <c r="K317" s="58">
        <f t="shared" si="119"/>
        <v>0.16778885270519583</v>
      </c>
      <c r="L317" s="17"/>
      <c r="M317" s="58">
        <f t="shared" si="120"/>
        <v>33.037858645494694</v>
      </c>
      <c r="N317" s="66">
        <f t="shared" si="121"/>
        <v>44834</v>
      </c>
      <c r="O317" s="58">
        <f t="shared" si="137"/>
        <v>6.0185100744330828</v>
      </c>
      <c r="P317" s="58">
        <f t="shared" si="122"/>
        <v>11.832211147294805</v>
      </c>
      <c r="Q317" s="58">
        <f t="shared" si="138"/>
        <v>17.645912220156525</v>
      </c>
      <c r="R317" s="52"/>
      <c r="S317" s="67">
        <f t="shared" si="123"/>
        <v>0.26540088273100804</v>
      </c>
      <c r="T317" s="67">
        <f t="shared" si="124"/>
        <v>0.50763842743357979</v>
      </c>
      <c r="U317" s="67">
        <f t="shared" si="125"/>
        <v>0.74987597213615154</v>
      </c>
      <c r="V317" s="67"/>
      <c r="W317" s="71">
        <f t="shared" si="126"/>
        <v>0.51456999956845528</v>
      </c>
      <c r="X317" s="17"/>
      <c r="Y317" s="68">
        <f t="shared" si="127"/>
        <v>44834</v>
      </c>
      <c r="Z317" s="69">
        <f t="shared" si="128"/>
        <v>6.3696211855441929</v>
      </c>
      <c r="AA317" s="69">
        <f t="shared" si="129"/>
        <v>12.183322258405916</v>
      </c>
      <c r="AB317" s="69">
        <f t="shared" si="130"/>
        <v>17.997023331267638</v>
      </c>
      <c r="AC317" s="17"/>
      <c r="AD317" s="69">
        <f t="shared" si="131"/>
        <v>12.349679989642926</v>
      </c>
      <c r="AE317" s="98"/>
      <c r="AF317" s="69">
        <f t="shared" si="139"/>
        <v>33.037858645494694</v>
      </c>
      <c r="AH317" s="69">
        <f t="shared" si="140"/>
        <v>11.627402145723444</v>
      </c>
      <c r="AJ317" s="103">
        <f t="shared" si="132"/>
        <v>94.457990128439761</v>
      </c>
      <c r="AK317" s="103">
        <f t="shared" si="141"/>
        <v>265.54200987156025</v>
      </c>
      <c r="AM317" s="108">
        <f t="shared" si="142"/>
        <v>35.551169031289611</v>
      </c>
      <c r="AN317" s="103">
        <f t="shared" si="143"/>
        <v>35.551169031289611</v>
      </c>
      <c r="AP317" s="73">
        <f t="shared" si="144"/>
        <v>35.551169031289611</v>
      </c>
    </row>
    <row r="318" spans="2:42" x14ac:dyDescent="0.25">
      <c r="B318" s="52">
        <f t="shared" si="133"/>
        <v>44835</v>
      </c>
      <c r="C318" s="64">
        <f t="shared" si="134"/>
        <v>0</v>
      </c>
      <c r="D318" s="17">
        <v>273.5</v>
      </c>
      <c r="E318" s="65">
        <f t="shared" si="116"/>
        <v>-2.9844118861301441</v>
      </c>
      <c r="F318" s="17"/>
      <c r="G318" s="56">
        <f t="shared" si="117"/>
        <v>11.554779837022073</v>
      </c>
      <c r="H318" s="56">
        <f t="shared" si="135"/>
        <v>11.554779837022073</v>
      </c>
      <c r="I318" s="56">
        <f t="shared" si="136"/>
        <v>11.554779837022073</v>
      </c>
      <c r="J318" s="65">
        <f t="shared" si="118"/>
        <v>11.554779837022073</v>
      </c>
      <c r="K318" s="58">
        <f t="shared" si="119"/>
        <v>0.17339003741863204</v>
      </c>
      <c r="L318" s="17"/>
      <c r="M318" s="58">
        <f t="shared" si="120"/>
        <v>32.648921447203186</v>
      </c>
      <c r="N318" s="66">
        <f t="shared" si="121"/>
        <v>44835</v>
      </c>
      <c r="O318" s="58">
        <f t="shared" si="137"/>
        <v>6.0492200440703323</v>
      </c>
      <c r="P318" s="58">
        <f t="shared" si="122"/>
        <v>11.826609962581369</v>
      </c>
      <c r="Q318" s="58">
        <f t="shared" si="138"/>
        <v>17.603999881092406</v>
      </c>
      <c r="R318" s="52"/>
      <c r="S318" s="67">
        <f t="shared" si="123"/>
        <v>0.2666804647992268</v>
      </c>
      <c r="T318" s="67">
        <f t="shared" si="124"/>
        <v>0.50740504473718662</v>
      </c>
      <c r="U318" s="67">
        <f t="shared" si="125"/>
        <v>0.74812962467514654</v>
      </c>
      <c r="V318" s="67"/>
      <c r="W318" s="71">
        <f t="shared" si="126"/>
        <v>0.51456999956845528</v>
      </c>
      <c r="X318" s="17"/>
      <c r="Y318" s="68">
        <f t="shared" si="127"/>
        <v>44835</v>
      </c>
      <c r="Z318" s="69">
        <f t="shared" si="128"/>
        <v>6.4003311551814432</v>
      </c>
      <c r="AA318" s="69">
        <f t="shared" si="129"/>
        <v>12.177721073692478</v>
      </c>
      <c r="AB318" s="69">
        <f t="shared" si="130"/>
        <v>17.955110992203515</v>
      </c>
      <c r="AC318" s="17"/>
      <c r="AD318" s="69">
        <f t="shared" si="131"/>
        <v>12.349679989642926</v>
      </c>
      <c r="AE318" s="98"/>
      <c r="AF318" s="69">
        <f t="shared" si="139"/>
        <v>32.648921447203186</v>
      </c>
      <c r="AH318" s="69">
        <f t="shared" si="140"/>
        <v>11.554779837022071</v>
      </c>
      <c r="AJ318" s="103">
        <f t="shared" si="132"/>
        <v>95.127134275112837</v>
      </c>
      <c r="AK318" s="103">
        <f t="shared" si="141"/>
        <v>264.87286572488716</v>
      </c>
      <c r="AM318" s="108">
        <f t="shared" si="142"/>
        <v>35.524633867423454</v>
      </c>
      <c r="AN318" s="103">
        <f t="shared" si="143"/>
        <v>35.524633867423454</v>
      </c>
      <c r="AP318" s="73">
        <f t="shared" si="144"/>
        <v>35.524633867423454</v>
      </c>
    </row>
    <row r="319" spans="2:42" x14ac:dyDescent="0.25">
      <c r="B319" s="52">
        <f t="shared" si="133"/>
        <v>44836</v>
      </c>
      <c r="C319" s="64">
        <f t="shared" si="134"/>
        <v>0</v>
      </c>
      <c r="D319" s="17">
        <v>274.5</v>
      </c>
      <c r="E319" s="65">
        <f t="shared" si="116"/>
        <v>-3.3728284291265007</v>
      </c>
      <c r="F319" s="17"/>
      <c r="G319" s="56">
        <f t="shared" si="117"/>
        <v>11.482163165736869</v>
      </c>
      <c r="H319" s="56">
        <f t="shared" si="135"/>
        <v>11.482163165736869</v>
      </c>
      <c r="I319" s="56">
        <f t="shared" si="136"/>
        <v>11.482163165736869</v>
      </c>
      <c r="J319" s="65">
        <f t="shared" si="118"/>
        <v>11.482163165736869</v>
      </c>
      <c r="K319" s="58">
        <f t="shared" si="119"/>
        <v>0.17890035220678493</v>
      </c>
      <c r="L319" s="17"/>
      <c r="M319" s="58">
        <f t="shared" si="120"/>
        <v>32.260504904206833</v>
      </c>
      <c r="N319" s="66">
        <f t="shared" si="121"/>
        <v>44836</v>
      </c>
      <c r="O319" s="58">
        <f t="shared" si="137"/>
        <v>6.0800180649247801</v>
      </c>
      <c r="P319" s="58">
        <f t="shared" si="122"/>
        <v>11.821099647793215</v>
      </c>
      <c r="Q319" s="58">
        <f t="shared" si="138"/>
        <v>17.56218123066165</v>
      </c>
      <c r="R319" s="52"/>
      <c r="S319" s="67">
        <f t="shared" si="123"/>
        <v>0.26796371566816213</v>
      </c>
      <c r="T319" s="67">
        <f t="shared" si="124"/>
        <v>0.50717544828768024</v>
      </c>
      <c r="U319" s="67">
        <f t="shared" si="125"/>
        <v>0.74638718090719847</v>
      </c>
      <c r="V319" s="67"/>
      <c r="W319" s="71">
        <f t="shared" si="126"/>
        <v>0.51456999956845528</v>
      </c>
      <c r="X319" s="17"/>
      <c r="Y319" s="68">
        <f t="shared" si="127"/>
        <v>44836</v>
      </c>
      <c r="Z319" s="69">
        <f t="shared" si="128"/>
        <v>6.4311291760358911</v>
      </c>
      <c r="AA319" s="69">
        <f t="shared" si="129"/>
        <v>12.172210758904326</v>
      </c>
      <c r="AB319" s="69">
        <f t="shared" si="130"/>
        <v>17.913292341772763</v>
      </c>
      <c r="AC319" s="17"/>
      <c r="AD319" s="69">
        <f t="shared" si="131"/>
        <v>12.349679989642926</v>
      </c>
      <c r="AE319" s="98"/>
      <c r="AF319" s="69">
        <f t="shared" si="139"/>
        <v>32.260504904206833</v>
      </c>
      <c r="AH319" s="69">
        <f t="shared" si="140"/>
        <v>11.482163165736871</v>
      </c>
      <c r="AJ319" s="103">
        <f t="shared" si="132"/>
        <v>95.79584650492481</v>
      </c>
      <c r="AK319" s="103">
        <f t="shared" si="141"/>
        <v>264.20415349507516</v>
      </c>
      <c r="AM319" s="108">
        <f t="shared" si="142"/>
        <v>35.494403694620232</v>
      </c>
      <c r="AN319" s="103">
        <f t="shared" si="143"/>
        <v>35.494403694620232</v>
      </c>
      <c r="AP319" s="73">
        <f t="shared" si="144"/>
        <v>35.494403694620232</v>
      </c>
    </row>
    <row r="320" spans="2:42" x14ac:dyDescent="0.25">
      <c r="B320" s="52">
        <f t="shared" si="133"/>
        <v>44837</v>
      </c>
      <c r="C320" s="64">
        <f t="shared" si="134"/>
        <v>0</v>
      </c>
      <c r="D320" s="17">
        <v>275.5</v>
      </c>
      <c r="E320" s="65">
        <f t="shared" si="116"/>
        <v>-3.7606253354110577</v>
      </c>
      <c r="F320" s="17"/>
      <c r="G320" s="56">
        <f t="shared" si="117"/>
        <v>11.409557597525778</v>
      </c>
      <c r="H320" s="56">
        <f t="shared" si="135"/>
        <v>11.409557597525778</v>
      </c>
      <c r="I320" s="56">
        <f t="shared" si="136"/>
        <v>11.409557597525778</v>
      </c>
      <c r="J320" s="65">
        <f t="shared" si="118"/>
        <v>11.409557597525778</v>
      </c>
      <c r="K320" s="58">
        <f t="shared" si="119"/>
        <v>0.18431350935470309</v>
      </c>
      <c r="L320" s="17"/>
      <c r="M320" s="58">
        <f t="shared" si="120"/>
        <v>31.872707997922276</v>
      </c>
      <c r="N320" s="66">
        <f t="shared" si="121"/>
        <v>44837</v>
      </c>
      <c r="O320" s="58">
        <f t="shared" si="137"/>
        <v>6.1109076918824075</v>
      </c>
      <c r="P320" s="58">
        <f t="shared" si="122"/>
        <v>11.815686490645296</v>
      </c>
      <c r="Q320" s="58">
        <f t="shared" si="138"/>
        <v>17.520465289408186</v>
      </c>
      <c r="R320" s="52"/>
      <c r="S320" s="67">
        <f t="shared" si="123"/>
        <v>0.2692507834580633</v>
      </c>
      <c r="T320" s="67">
        <f t="shared" si="124"/>
        <v>0.50694990007318363</v>
      </c>
      <c r="U320" s="67">
        <f t="shared" si="125"/>
        <v>0.74464901668830408</v>
      </c>
      <c r="V320" s="67"/>
      <c r="W320" s="71">
        <f t="shared" si="126"/>
        <v>0.51456999956845528</v>
      </c>
      <c r="X320" s="17"/>
      <c r="Y320" s="68">
        <f t="shared" si="127"/>
        <v>44837</v>
      </c>
      <c r="Z320" s="69">
        <f t="shared" si="128"/>
        <v>6.4620188029935193</v>
      </c>
      <c r="AA320" s="69">
        <f t="shared" si="129"/>
        <v>12.166797601756407</v>
      </c>
      <c r="AB320" s="69">
        <f t="shared" si="130"/>
        <v>17.871576400519299</v>
      </c>
      <c r="AC320" s="17"/>
      <c r="AD320" s="69">
        <f t="shared" si="131"/>
        <v>12.349679989642926</v>
      </c>
      <c r="AE320" s="98"/>
      <c r="AF320" s="69">
        <f t="shared" si="139"/>
        <v>31.872707997922276</v>
      </c>
      <c r="AH320" s="69">
        <f t="shared" si="140"/>
        <v>11.409557597525779</v>
      </c>
      <c r="AJ320" s="103">
        <f t="shared" si="132"/>
        <v>96.46401623518851</v>
      </c>
      <c r="AK320" s="103">
        <f t="shared" si="141"/>
        <v>263.53598376481148</v>
      </c>
      <c r="AM320" s="108">
        <f t="shared" si="142"/>
        <v>35.460487401829113</v>
      </c>
      <c r="AN320" s="103">
        <f t="shared" si="143"/>
        <v>35.460487401829113</v>
      </c>
      <c r="AP320" s="73">
        <f t="shared" si="144"/>
        <v>35.460487401829113</v>
      </c>
    </row>
    <row r="321" spans="2:42" x14ac:dyDescent="0.25">
      <c r="B321" s="52">
        <f t="shared" si="133"/>
        <v>44838</v>
      </c>
      <c r="C321" s="64">
        <f t="shared" si="134"/>
        <v>0</v>
      </c>
      <c r="D321" s="17">
        <v>276.5</v>
      </c>
      <c r="E321" s="65">
        <f t="shared" si="116"/>
        <v>-4.1477031199535075</v>
      </c>
      <c r="F321" s="17"/>
      <c r="G321" s="56">
        <f t="shared" si="117"/>
        <v>11.33696881890657</v>
      </c>
      <c r="H321" s="56">
        <f t="shared" si="135"/>
        <v>11.33696881890657</v>
      </c>
      <c r="I321" s="56">
        <f t="shared" si="136"/>
        <v>11.33696881890657</v>
      </c>
      <c r="J321" s="65">
        <f t="shared" si="118"/>
        <v>11.33696881890657</v>
      </c>
      <c r="K321" s="58">
        <f t="shared" si="119"/>
        <v>0.18962329762963023</v>
      </c>
      <c r="L321" s="17"/>
      <c r="M321" s="58">
        <f t="shared" si="120"/>
        <v>31.485630213379828</v>
      </c>
      <c r="N321" s="66">
        <f t="shared" si="121"/>
        <v>44838</v>
      </c>
      <c r="O321" s="58">
        <f t="shared" si="137"/>
        <v>6.1418922929170847</v>
      </c>
      <c r="P321" s="58">
        <f t="shared" si="122"/>
        <v>11.81037670237037</v>
      </c>
      <c r="Q321" s="58">
        <f t="shared" si="138"/>
        <v>17.478861111823655</v>
      </c>
      <c r="R321" s="52"/>
      <c r="S321" s="67">
        <f t="shared" si="123"/>
        <v>0.27054180850117482</v>
      </c>
      <c r="T321" s="67">
        <f t="shared" si="124"/>
        <v>0.50672865889506169</v>
      </c>
      <c r="U321" s="67">
        <f t="shared" si="125"/>
        <v>0.74291550928894856</v>
      </c>
      <c r="V321" s="67"/>
      <c r="W321" s="71">
        <f t="shared" si="126"/>
        <v>0.51456999956845528</v>
      </c>
      <c r="X321" s="17"/>
      <c r="Y321" s="68">
        <f t="shared" si="127"/>
        <v>44838</v>
      </c>
      <c r="Z321" s="69">
        <f t="shared" si="128"/>
        <v>6.4930034040281956</v>
      </c>
      <c r="AA321" s="69">
        <f t="shared" si="129"/>
        <v>12.161487813481481</v>
      </c>
      <c r="AB321" s="69">
        <f t="shared" si="130"/>
        <v>17.829972222934764</v>
      </c>
      <c r="AC321" s="17"/>
      <c r="AD321" s="69">
        <f t="shared" si="131"/>
        <v>12.349679989642926</v>
      </c>
      <c r="AE321" s="98"/>
      <c r="AF321" s="69">
        <f t="shared" si="139"/>
        <v>31.485630213379828</v>
      </c>
      <c r="AH321" s="69">
        <f t="shared" si="140"/>
        <v>11.336968818906568</v>
      </c>
      <c r="AJ321" s="103">
        <f t="shared" si="132"/>
        <v>97.131531516298963</v>
      </c>
      <c r="AK321" s="103">
        <f t="shared" si="141"/>
        <v>262.86846848370101</v>
      </c>
      <c r="AM321" s="108">
        <f t="shared" si="142"/>
        <v>35.422895923375357</v>
      </c>
      <c r="AN321" s="103">
        <f t="shared" si="143"/>
        <v>35.422895923375357</v>
      </c>
      <c r="AP321" s="73">
        <f t="shared" si="144"/>
        <v>35.422895923375357</v>
      </c>
    </row>
    <row r="322" spans="2:42" x14ac:dyDescent="0.25">
      <c r="B322" s="52">
        <f t="shared" si="133"/>
        <v>44839</v>
      </c>
      <c r="C322" s="64">
        <f t="shared" si="134"/>
        <v>0</v>
      </c>
      <c r="D322" s="17">
        <v>277.5</v>
      </c>
      <c r="E322" s="65">
        <f t="shared" si="116"/>
        <v>-4.5339617841253421</v>
      </c>
      <c r="F322" s="17"/>
      <c r="G322" s="56">
        <f t="shared" si="117"/>
        <v>11.26440276061617</v>
      </c>
      <c r="H322" s="56">
        <f t="shared" si="135"/>
        <v>11.26440276061617</v>
      </c>
      <c r="I322" s="56">
        <f t="shared" si="136"/>
        <v>11.26440276061617</v>
      </c>
      <c r="J322" s="65">
        <f t="shared" si="118"/>
        <v>11.26440276061617</v>
      </c>
      <c r="K322" s="58">
        <f t="shared" si="119"/>
        <v>0.1948235893548565</v>
      </c>
      <c r="L322" s="17"/>
      <c r="M322" s="58">
        <f t="shared" si="120"/>
        <v>31.099371549207987</v>
      </c>
      <c r="N322" s="66">
        <f t="shared" si="121"/>
        <v>44839</v>
      </c>
      <c r="O322" s="58">
        <f t="shared" si="137"/>
        <v>6.1729750303370592</v>
      </c>
      <c r="P322" s="58">
        <f t="shared" si="122"/>
        <v>11.805176410645144</v>
      </c>
      <c r="Q322" s="58">
        <f t="shared" si="138"/>
        <v>17.437377790953228</v>
      </c>
      <c r="R322" s="52"/>
      <c r="S322" s="67">
        <f t="shared" si="123"/>
        <v>0.27183692256034042</v>
      </c>
      <c r="T322" s="67">
        <f t="shared" si="124"/>
        <v>0.50651198007317733</v>
      </c>
      <c r="U322" s="67">
        <f t="shared" si="125"/>
        <v>0.74118703758601412</v>
      </c>
      <c r="V322" s="67"/>
      <c r="W322" s="71">
        <f t="shared" si="126"/>
        <v>0.51456999956845528</v>
      </c>
      <c r="X322" s="17"/>
      <c r="Y322" s="68">
        <f t="shared" si="127"/>
        <v>44839</v>
      </c>
      <c r="Z322" s="69">
        <f t="shared" si="128"/>
        <v>6.5240861414481701</v>
      </c>
      <c r="AA322" s="69">
        <f t="shared" si="129"/>
        <v>12.156287521756255</v>
      </c>
      <c r="AB322" s="69">
        <f t="shared" si="130"/>
        <v>17.788488902064337</v>
      </c>
      <c r="AC322" s="17"/>
      <c r="AD322" s="69">
        <f t="shared" si="131"/>
        <v>12.349679989642926</v>
      </c>
      <c r="AE322" s="98"/>
      <c r="AF322" s="69">
        <f t="shared" si="139"/>
        <v>31.099371549207987</v>
      </c>
      <c r="AH322" s="69">
        <f t="shared" si="140"/>
        <v>11.264402760616168</v>
      </c>
      <c r="AJ322" s="103">
        <f t="shared" si="132"/>
        <v>97.798278923309255</v>
      </c>
      <c r="AK322" s="103">
        <f t="shared" si="141"/>
        <v>262.20172107669077</v>
      </c>
      <c r="AM322" s="108">
        <f t="shared" si="142"/>
        <v>35.381642294313359</v>
      </c>
      <c r="AN322" s="103">
        <f t="shared" si="143"/>
        <v>35.381642294313359</v>
      </c>
      <c r="AP322" s="73">
        <f t="shared" si="144"/>
        <v>35.381642294313359</v>
      </c>
    </row>
    <row r="323" spans="2:42" x14ac:dyDescent="0.25">
      <c r="B323" s="52">
        <f t="shared" si="133"/>
        <v>44840</v>
      </c>
      <c r="C323" s="64">
        <f t="shared" si="134"/>
        <v>0</v>
      </c>
      <c r="D323" s="17">
        <v>278.5</v>
      </c>
      <c r="E323" s="65">
        <f t="shared" si="116"/>
        <v>-4.9193008065403889</v>
      </c>
      <c r="F323" s="17"/>
      <c r="G323" s="56">
        <f t="shared" si="117"/>
        <v>11.191865621304048</v>
      </c>
      <c r="H323" s="56">
        <f t="shared" si="135"/>
        <v>11.191865621304048</v>
      </c>
      <c r="I323" s="56">
        <f t="shared" si="136"/>
        <v>11.191865621304048</v>
      </c>
      <c r="J323" s="65">
        <f t="shared" si="118"/>
        <v>11.191865621304048</v>
      </c>
      <c r="K323" s="58">
        <f t="shared" si="119"/>
        <v>0.19990834739948576</v>
      </c>
      <c r="L323" s="17"/>
      <c r="M323" s="58">
        <f t="shared" si="120"/>
        <v>30.714032526792941</v>
      </c>
      <c r="N323" s="66">
        <f t="shared" si="121"/>
        <v>44840</v>
      </c>
      <c r="O323" s="58">
        <f t="shared" si="137"/>
        <v>6.2041588419484901</v>
      </c>
      <c r="P323" s="58">
        <f t="shared" si="122"/>
        <v>11.800091652600514</v>
      </c>
      <c r="Q323" s="58">
        <f t="shared" si="138"/>
        <v>17.396024463252537</v>
      </c>
      <c r="R323" s="52"/>
      <c r="S323" s="67">
        <f t="shared" si="123"/>
        <v>0.27313624804415004</v>
      </c>
      <c r="T323" s="67">
        <f t="shared" si="124"/>
        <v>0.50630011515465101</v>
      </c>
      <c r="U323" s="67">
        <f t="shared" si="125"/>
        <v>0.73946398226515209</v>
      </c>
      <c r="V323" s="67"/>
      <c r="W323" s="71">
        <f t="shared" si="126"/>
        <v>0.51456999956845528</v>
      </c>
      <c r="X323" s="17"/>
      <c r="Y323" s="68">
        <f t="shared" si="127"/>
        <v>44840</v>
      </c>
      <c r="Z323" s="69">
        <f t="shared" si="128"/>
        <v>6.555269953059601</v>
      </c>
      <c r="AA323" s="69">
        <f t="shared" si="129"/>
        <v>12.151202763711623</v>
      </c>
      <c r="AB323" s="69">
        <f t="shared" si="130"/>
        <v>17.74713557436365</v>
      </c>
      <c r="AC323" s="17"/>
      <c r="AD323" s="69">
        <f t="shared" si="131"/>
        <v>12.349679989642926</v>
      </c>
      <c r="AE323" s="98"/>
      <c r="AF323" s="69">
        <f t="shared" si="139"/>
        <v>30.714032526792941</v>
      </c>
      <c r="AH323" s="69">
        <f t="shared" si="140"/>
        <v>11.19186562130405</v>
      </c>
      <c r="AJ323" s="103">
        <f t="shared" si="132"/>
        <v>98.464143446298309</v>
      </c>
      <c r="AK323" s="103">
        <f t="shared" si="141"/>
        <v>261.53585655370171</v>
      </c>
      <c r="AM323" s="108">
        <f t="shared" si="142"/>
        <v>35.336741710450049</v>
      </c>
      <c r="AN323" s="103">
        <f t="shared" si="143"/>
        <v>35.336741710450049</v>
      </c>
      <c r="AP323" s="73">
        <f t="shared" si="144"/>
        <v>35.336741710450049</v>
      </c>
    </row>
    <row r="324" spans="2:42" x14ac:dyDescent="0.25">
      <c r="B324" s="52">
        <f t="shared" si="133"/>
        <v>44841</v>
      </c>
      <c r="C324" s="64">
        <f t="shared" si="134"/>
        <v>0</v>
      </c>
      <c r="D324" s="17">
        <v>279.5</v>
      </c>
      <c r="E324" s="65">
        <f t="shared" si="116"/>
        <v>-5.3036191347962065</v>
      </c>
      <c r="F324" s="17"/>
      <c r="G324" s="56">
        <f t="shared" si="117"/>
        <v>11.119363891573268</v>
      </c>
      <c r="H324" s="56">
        <f t="shared" si="135"/>
        <v>11.119363891573268</v>
      </c>
      <c r="I324" s="56">
        <f t="shared" si="136"/>
        <v>11.119363891573268</v>
      </c>
      <c r="J324" s="65">
        <f t="shared" si="118"/>
        <v>11.119363891573268</v>
      </c>
      <c r="K324" s="58">
        <f t="shared" si="119"/>
        <v>0.20487163207617579</v>
      </c>
      <c r="L324" s="17"/>
      <c r="M324" s="58">
        <f t="shared" si="120"/>
        <v>30.329714198537125</v>
      </c>
      <c r="N324" s="66">
        <f t="shared" si="121"/>
        <v>44841</v>
      </c>
      <c r="O324" s="58">
        <f t="shared" si="137"/>
        <v>6.2354464221371906</v>
      </c>
      <c r="P324" s="58">
        <f t="shared" si="122"/>
        <v>11.795128367923825</v>
      </c>
      <c r="Q324" s="58">
        <f t="shared" si="138"/>
        <v>17.354810313710459</v>
      </c>
      <c r="R324" s="52"/>
      <c r="S324" s="67">
        <f t="shared" si="123"/>
        <v>0.27443989721867923</v>
      </c>
      <c r="T324" s="67">
        <f t="shared" si="124"/>
        <v>0.50609331162645566</v>
      </c>
      <c r="U324" s="67">
        <f t="shared" si="125"/>
        <v>0.73774672603423208</v>
      </c>
      <c r="V324" s="67"/>
      <c r="W324" s="71">
        <f t="shared" si="126"/>
        <v>0.51456999956845528</v>
      </c>
      <c r="X324" s="17"/>
      <c r="Y324" s="68">
        <f t="shared" si="127"/>
        <v>44841</v>
      </c>
      <c r="Z324" s="69">
        <f t="shared" si="128"/>
        <v>6.5865575332483015</v>
      </c>
      <c r="AA324" s="69">
        <f t="shared" si="129"/>
        <v>12.146239479034936</v>
      </c>
      <c r="AB324" s="69">
        <f t="shared" si="130"/>
        <v>17.705921424821568</v>
      </c>
      <c r="AC324" s="17"/>
      <c r="AD324" s="69">
        <f t="shared" si="131"/>
        <v>12.349679989642926</v>
      </c>
      <c r="AE324" s="98"/>
      <c r="AF324" s="69">
        <f t="shared" si="139"/>
        <v>30.329714198537125</v>
      </c>
      <c r="AH324" s="69">
        <f t="shared" si="140"/>
        <v>11.119363891573267</v>
      </c>
      <c r="AJ324" s="103">
        <f t="shared" si="132"/>
        <v>99.129008379483267</v>
      </c>
      <c r="AK324" s="103">
        <f t="shared" si="141"/>
        <v>260.87099162051675</v>
      </c>
      <c r="AM324" s="108">
        <f t="shared" si="142"/>
        <v>35.288211593029004</v>
      </c>
      <c r="AN324" s="103">
        <f t="shared" si="143"/>
        <v>35.288211593029004</v>
      </c>
      <c r="AP324" s="73">
        <f t="shared" si="144"/>
        <v>35.288211593029004</v>
      </c>
    </row>
    <row r="325" spans="2:42" x14ac:dyDescent="0.25">
      <c r="B325" s="52">
        <f t="shared" si="133"/>
        <v>44842</v>
      </c>
      <c r="C325" s="64">
        <f t="shared" si="134"/>
        <v>0</v>
      </c>
      <c r="D325" s="17">
        <v>280.5</v>
      </c>
      <c r="E325" s="65">
        <f t="shared" si="116"/>
        <v>-5.6868151781960776</v>
      </c>
      <c r="F325" s="17"/>
      <c r="G325" s="56">
        <f t="shared" si="117"/>
        <v>11.046904378380246</v>
      </c>
      <c r="H325" s="56">
        <f t="shared" si="135"/>
        <v>11.046904378380246</v>
      </c>
      <c r="I325" s="56">
        <f t="shared" si="136"/>
        <v>11.046904378380246</v>
      </c>
      <c r="J325" s="65">
        <f t="shared" si="118"/>
        <v>11.046904378380246</v>
      </c>
      <c r="K325" s="58">
        <f t="shared" si="119"/>
        <v>0.20970760793899895</v>
      </c>
      <c r="L325" s="17"/>
      <c r="M325" s="58">
        <f t="shared" si="120"/>
        <v>29.946518155137255</v>
      </c>
      <c r="N325" s="66">
        <f t="shared" si="121"/>
        <v>44842</v>
      </c>
      <c r="O325" s="58">
        <f t="shared" si="137"/>
        <v>6.2668402028708785</v>
      </c>
      <c r="P325" s="58">
        <f t="shared" si="122"/>
        <v>11.790292392061001</v>
      </c>
      <c r="Q325" s="58">
        <f t="shared" si="138"/>
        <v>17.313744581251125</v>
      </c>
      <c r="R325" s="52"/>
      <c r="S325" s="67">
        <f t="shared" si="123"/>
        <v>0.27574797141591623</v>
      </c>
      <c r="T325" s="67">
        <f t="shared" si="124"/>
        <v>0.50589181263217131</v>
      </c>
      <c r="U325" s="67">
        <f t="shared" si="125"/>
        <v>0.73603565384842651</v>
      </c>
      <c r="V325" s="67"/>
      <c r="W325" s="71">
        <f t="shared" si="126"/>
        <v>0.51456999956845528</v>
      </c>
      <c r="X325" s="17"/>
      <c r="Y325" s="68">
        <f t="shared" si="127"/>
        <v>44842</v>
      </c>
      <c r="Z325" s="69">
        <f t="shared" si="128"/>
        <v>6.6179513139819894</v>
      </c>
      <c r="AA325" s="69">
        <f t="shared" si="129"/>
        <v>12.141403503172111</v>
      </c>
      <c r="AB325" s="69">
        <f t="shared" si="130"/>
        <v>17.664855692362238</v>
      </c>
      <c r="AC325" s="17"/>
      <c r="AD325" s="69">
        <f t="shared" si="131"/>
        <v>12.349679989642926</v>
      </c>
      <c r="AE325" s="98"/>
      <c r="AF325" s="69">
        <f t="shared" si="139"/>
        <v>29.946518155137255</v>
      </c>
      <c r="AH325" s="69">
        <f t="shared" si="140"/>
        <v>11.046904378380248</v>
      </c>
      <c r="AJ325" s="103">
        <f t="shared" si="132"/>
        <v>99.792755209041403</v>
      </c>
      <c r="AK325" s="103">
        <f t="shared" si="141"/>
        <v>260.20724479095861</v>
      </c>
      <c r="AM325" s="108">
        <f t="shared" si="142"/>
        <v>35.236071658055685</v>
      </c>
      <c r="AN325" s="103">
        <f t="shared" si="143"/>
        <v>35.236071658055685</v>
      </c>
      <c r="AP325" s="73">
        <f t="shared" si="144"/>
        <v>35.236071658055685</v>
      </c>
    </row>
    <row r="326" spans="2:42" x14ac:dyDescent="0.25">
      <c r="B326" s="52">
        <f t="shared" si="133"/>
        <v>44843</v>
      </c>
      <c r="C326" s="64">
        <f t="shared" si="134"/>
        <v>0</v>
      </c>
      <c r="D326" s="17">
        <v>281.5</v>
      </c>
      <c r="E326" s="65">
        <f t="shared" si="116"/>
        <v>-6.0687868015314885</v>
      </c>
      <c r="F326" s="17"/>
      <c r="G326" s="56">
        <f t="shared" si="117"/>
        <v>10.974494229802362</v>
      </c>
      <c r="H326" s="56">
        <f t="shared" si="135"/>
        <v>10.974494229802362</v>
      </c>
      <c r="I326" s="56">
        <f t="shared" si="136"/>
        <v>10.974494229802362</v>
      </c>
      <c r="J326" s="65">
        <f t="shared" si="118"/>
        <v>10.974494229802362</v>
      </c>
      <c r="K326" s="58">
        <f t="shared" si="119"/>
        <v>0.2144105504736917</v>
      </c>
      <c r="L326" s="17"/>
      <c r="M326" s="58">
        <f t="shared" si="120"/>
        <v>29.564546531801845</v>
      </c>
      <c r="N326" s="66">
        <f t="shared" si="121"/>
        <v>44843</v>
      </c>
      <c r="O326" s="58">
        <f t="shared" si="137"/>
        <v>6.2983423346251266</v>
      </c>
      <c r="P326" s="58">
        <f t="shared" si="122"/>
        <v>11.785589449526308</v>
      </c>
      <c r="Q326" s="58">
        <f t="shared" si="138"/>
        <v>17.272836564427489</v>
      </c>
      <c r="R326" s="52"/>
      <c r="S326" s="67">
        <f t="shared" si="123"/>
        <v>0.27706056023900993</v>
      </c>
      <c r="T326" s="67">
        <f t="shared" si="124"/>
        <v>0.50569585669322581</v>
      </c>
      <c r="U326" s="67">
        <f t="shared" si="125"/>
        <v>0.73433115314744168</v>
      </c>
      <c r="V326" s="67"/>
      <c r="W326" s="71">
        <f t="shared" si="126"/>
        <v>0.51456999956845528</v>
      </c>
      <c r="X326" s="17"/>
      <c r="Y326" s="68">
        <f t="shared" si="127"/>
        <v>44843</v>
      </c>
      <c r="Z326" s="69">
        <f t="shared" si="128"/>
        <v>6.6494534457362384</v>
      </c>
      <c r="AA326" s="69">
        <f t="shared" si="129"/>
        <v>12.136700560637419</v>
      </c>
      <c r="AB326" s="69">
        <f t="shared" si="130"/>
        <v>17.623947675538602</v>
      </c>
      <c r="AC326" s="17"/>
      <c r="AD326" s="69">
        <f t="shared" si="131"/>
        <v>12.349679989642926</v>
      </c>
      <c r="AE326" s="98"/>
      <c r="AF326" s="69">
        <f t="shared" si="139"/>
        <v>29.564546531801845</v>
      </c>
      <c r="AH326" s="69">
        <f t="shared" si="140"/>
        <v>10.974494229802364</v>
      </c>
      <c r="AJ326" s="103">
        <f t="shared" si="132"/>
        <v>100.45526349961324</v>
      </c>
      <c r="AK326" s="103">
        <f t="shared" si="141"/>
        <v>259.54473650038676</v>
      </c>
      <c r="AM326" s="108">
        <f t="shared" si="142"/>
        <v>35.180343990234</v>
      </c>
      <c r="AN326" s="103">
        <f t="shared" si="143"/>
        <v>35.180343990234</v>
      </c>
      <c r="AP326" s="73">
        <f t="shared" si="144"/>
        <v>35.180343990234</v>
      </c>
    </row>
    <row r="327" spans="2:42" x14ac:dyDescent="0.25">
      <c r="B327" s="52">
        <f t="shared" si="133"/>
        <v>44844</v>
      </c>
      <c r="C327" s="64">
        <f t="shared" si="134"/>
        <v>0</v>
      </c>
      <c r="D327" s="17">
        <v>282.5</v>
      </c>
      <c r="E327" s="65">
        <f t="shared" si="116"/>
        <v>-6.4494313200064992</v>
      </c>
      <c r="F327" s="17"/>
      <c r="G327" s="56">
        <f t="shared" si="117"/>
        <v>10.902140960180027</v>
      </c>
      <c r="H327" s="56">
        <f t="shared" si="135"/>
        <v>10.902140960180027</v>
      </c>
      <c r="I327" s="56">
        <f t="shared" si="136"/>
        <v>10.902140960180027</v>
      </c>
      <c r="J327" s="65">
        <f t="shared" si="118"/>
        <v>10.902140960180027</v>
      </c>
      <c r="K327" s="58">
        <f t="shared" si="119"/>
        <v>0.21897485267267336</v>
      </c>
      <c r="L327" s="17"/>
      <c r="M327" s="58">
        <f t="shared" si="120"/>
        <v>29.183902013326836</v>
      </c>
      <c r="N327" s="66">
        <f t="shared" si="121"/>
        <v>44844</v>
      </c>
      <c r="O327" s="58">
        <f t="shared" si="137"/>
        <v>6.3299546672373133</v>
      </c>
      <c r="P327" s="58">
        <f t="shared" si="122"/>
        <v>11.781025147327327</v>
      </c>
      <c r="Q327" s="58">
        <f t="shared" si="138"/>
        <v>17.23209562741734</v>
      </c>
      <c r="R327" s="52"/>
      <c r="S327" s="67">
        <f t="shared" si="123"/>
        <v>0.27837774076451771</v>
      </c>
      <c r="T327" s="67">
        <f t="shared" si="124"/>
        <v>0.50550567743493491</v>
      </c>
      <c r="U327" s="67">
        <f t="shared" si="125"/>
        <v>0.73263361410535222</v>
      </c>
      <c r="V327" s="67"/>
      <c r="W327" s="71">
        <f t="shared" si="126"/>
        <v>0.51456999956845528</v>
      </c>
      <c r="X327" s="17"/>
      <c r="Y327" s="68">
        <f t="shared" si="127"/>
        <v>44844</v>
      </c>
      <c r="Z327" s="69">
        <f t="shared" si="128"/>
        <v>6.6810657783484251</v>
      </c>
      <c r="AA327" s="69">
        <f t="shared" si="129"/>
        <v>12.132136258438438</v>
      </c>
      <c r="AB327" s="69">
        <f t="shared" si="130"/>
        <v>17.583206738528453</v>
      </c>
      <c r="AC327" s="17"/>
      <c r="AD327" s="69">
        <f t="shared" si="131"/>
        <v>12.349679989642926</v>
      </c>
      <c r="AE327" s="98"/>
      <c r="AF327" s="69">
        <f t="shared" si="139"/>
        <v>29.183902013326836</v>
      </c>
      <c r="AH327" s="69">
        <f t="shared" si="140"/>
        <v>10.902140960180027</v>
      </c>
      <c r="AJ327" s="103">
        <f t="shared" si="132"/>
        <v>101.11641077946905</v>
      </c>
      <c r="AK327" s="103">
        <f t="shared" si="141"/>
        <v>258.88358922053095</v>
      </c>
      <c r="AM327" s="108">
        <f t="shared" si="142"/>
        <v>35.121053121471626</v>
      </c>
      <c r="AN327" s="103">
        <f t="shared" si="143"/>
        <v>35.121053121471626</v>
      </c>
      <c r="AP327" s="73">
        <f t="shared" si="144"/>
        <v>35.121053121471626</v>
      </c>
    </row>
    <row r="328" spans="2:42" x14ac:dyDescent="0.25">
      <c r="B328" s="52">
        <f t="shared" si="133"/>
        <v>44845</v>
      </c>
      <c r="C328" s="64">
        <f t="shared" si="134"/>
        <v>0</v>
      </c>
      <c r="D328" s="17">
        <v>283.5</v>
      </c>
      <c r="E328" s="65">
        <f t="shared" si="116"/>
        <v>-6.8286454953881597</v>
      </c>
      <c r="F328" s="17"/>
      <c r="G328" s="56">
        <f t="shared" si="117"/>
        <v>10.829852475636613</v>
      </c>
      <c r="H328" s="56">
        <f t="shared" si="135"/>
        <v>10.829852475636613</v>
      </c>
      <c r="I328" s="56">
        <f t="shared" si="136"/>
        <v>10.829852475636613</v>
      </c>
      <c r="J328" s="65">
        <f t="shared" si="118"/>
        <v>10.829852475636613</v>
      </c>
      <c r="K328" s="58">
        <f t="shared" si="119"/>
        <v>0.22339503148734313</v>
      </c>
      <c r="L328" s="17"/>
      <c r="M328" s="58">
        <f t="shared" si="120"/>
        <v>28.804687837945174</v>
      </c>
      <c r="N328" s="66">
        <f t="shared" si="121"/>
        <v>44845</v>
      </c>
      <c r="O328" s="58">
        <f t="shared" si="137"/>
        <v>6.3616787306943507</v>
      </c>
      <c r="P328" s="58">
        <f t="shared" si="122"/>
        <v>11.776604968512657</v>
      </c>
      <c r="Q328" s="58">
        <f t="shared" si="138"/>
        <v>17.191531206330964</v>
      </c>
      <c r="R328" s="52"/>
      <c r="S328" s="67">
        <f t="shared" si="123"/>
        <v>0.27969957674189427</v>
      </c>
      <c r="T328" s="67">
        <f t="shared" si="124"/>
        <v>0.50532150331765702</v>
      </c>
      <c r="U328" s="67">
        <f t="shared" si="125"/>
        <v>0.73094342989341987</v>
      </c>
      <c r="V328" s="67"/>
      <c r="W328" s="71">
        <f t="shared" si="126"/>
        <v>0.51456999956845528</v>
      </c>
      <c r="X328" s="17"/>
      <c r="Y328" s="68">
        <f t="shared" si="127"/>
        <v>44845</v>
      </c>
      <c r="Z328" s="69">
        <f t="shared" si="128"/>
        <v>6.7127898418054626</v>
      </c>
      <c r="AA328" s="69">
        <f t="shared" si="129"/>
        <v>12.127716079623768</v>
      </c>
      <c r="AB328" s="69">
        <f t="shared" si="130"/>
        <v>17.542642317442077</v>
      </c>
      <c r="AC328" s="17"/>
      <c r="AD328" s="69">
        <f t="shared" si="131"/>
        <v>12.349679989642926</v>
      </c>
      <c r="AE328" s="98"/>
      <c r="AF328" s="69">
        <f t="shared" si="139"/>
        <v>28.804687837945174</v>
      </c>
      <c r="AH328" s="69">
        <f t="shared" si="140"/>
        <v>10.829852475636613</v>
      </c>
      <c r="AJ328" s="103">
        <f t="shared" si="132"/>
        <v>101.77607242433481</v>
      </c>
      <c r="AK328" s="103">
        <f t="shared" si="141"/>
        <v>258.22392757566519</v>
      </c>
      <c r="AM328" s="108">
        <f t="shared" si="142"/>
        <v>35.058226113898399</v>
      </c>
      <c r="AN328" s="103">
        <f t="shared" si="143"/>
        <v>35.058226113898399</v>
      </c>
      <c r="AP328" s="73">
        <f t="shared" si="144"/>
        <v>35.058226113898399</v>
      </c>
    </row>
    <row r="329" spans="2:42" x14ac:dyDescent="0.25">
      <c r="B329" s="52">
        <f t="shared" si="133"/>
        <v>44846</v>
      </c>
      <c r="C329" s="64">
        <f t="shared" si="134"/>
        <v>0</v>
      </c>
      <c r="D329" s="17">
        <v>284.5</v>
      </c>
      <c r="E329" s="65">
        <f t="shared" si="116"/>
        <v>-7.206325533467453</v>
      </c>
      <c r="F329" s="17"/>
      <c r="G329" s="56">
        <f t="shared" si="117"/>
        <v>10.757637099976785</v>
      </c>
      <c r="H329" s="56">
        <f t="shared" si="135"/>
        <v>10.757637099976785</v>
      </c>
      <c r="I329" s="56">
        <f t="shared" si="136"/>
        <v>10.757637099976785</v>
      </c>
      <c r="J329" s="65">
        <f t="shared" si="118"/>
        <v>10.757637099976785</v>
      </c>
      <c r="K329" s="58">
        <f t="shared" si="119"/>
        <v>0.22766573415030453</v>
      </c>
      <c r="L329" s="17"/>
      <c r="M329" s="58">
        <f t="shared" si="120"/>
        <v>28.427007799865876</v>
      </c>
      <c r="N329" s="66">
        <f t="shared" si="121"/>
        <v>44846</v>
      </c>
      <c r="O329" s="58">
        <f t="shared" si="137"/>
        <v>6.3935157158613025</v>
      </c>
      <c r="P329" s="58">
        <f t="shared" si="122"/>
        <v>11.772334265849695</v>
      </c>
      <c r="Q329" s="58">
        <f t="shared" si="138"/>
        <v>17.151152815838088</v>
      </c>
      <c r="R329" s="52"/>
      <c r="S329" s="67">
        <f t="shared" si="123"/>
        <v>0.28102611779051723</v>
      </c>
      <c r="T329" s="67">
        <f t="shared" si="124"/>
        <v>0.50514355737336691</v>
      </c>
      <c r="U329" s="67">
        <f t="shared" si="125"/>
        <v>0.72926099695621671</v>
      </c>
      <c r="V329" s="67"/>
      <c r="W329" s="71">
        <f t="shared" si="126"/>
        <v>0.51456999956845528</v>
      </c>
      <c r="X329" s="17"/>
      <c r="Y329" s="68">
        <f t="shared" si="127"/>
        <v>44846</v>
      </c>
      <c r="Z329" s="69">
        <f t="shared" si="128"/>
        <v>6.7446268269724134</v>
      </c>
      <c r="AA329" s="69">
        <f t="shared" si="129"/>
        <v>12.123445376960806</v>
      </c>
      <c r="AB329" s="69">
        <f t="shared" si="130"/>
        <v>17.502263926949201</v>
      </c>
      <c r="AC329" s="17"/>
      <c r="AD329" s="69">
        <f t="shared" si="131"/>
        <v>12.349679989642926</v>
      </c>
      <c r="AE329" s="98"/>
      <c r="AF329" s="69">
        <f t="shared" si="139"/>
        <v>28.427007799865876</v>
      </c>
      <c r="AH329" s="69">
        <f t="shared" si="140"/>
        <v>10.757637099976787</v>
      </c>
      <c r="AJ329" s="103">
        <f t="shared" si="132"/>
        <v>102.4341215398853</v>
      </c>
      <c r="AK329" s="103">
        <f t="shared" si="141"/>
        <v>257.56587846011473</v>
      </c>
      <c r="AM329" s="108">
        <f t="shared" si="142"/>
        <v>34.991892647325969</v>
      </c>
      <c r="AN329" s="103">
        <f t="shared" si="143"/>
        <v>34.991892647325969</v>
      </c>
      <c r="AP329" s="73">
        <f t="shared" si="144"/>
        <v>34.991892647325969</v>
      </c>
    </row>
    <row r="330" spans="2:42" x14ac:dyDescent="0.25">
      <c r="B330" s="52">
        <f t="shared" si="133"/>
        <v>44847</v>
      </c>
      <c r="C330" s="64">
        <f t="shared" si="134"/>
        <v>0</v>
      </c>
      <c r="D330" s="17">
        <v>285.5</v>
      </c>
      <c r="E330" s="65">
        <f t="shared" si="116"/>
        <v>-7.5823670829171474</v>
      </c>
      <c r="F330" s="17"/>
      <c r="G330" s="56">
        <f t="shared" si="117"/>
        <v>10.685503600960072</v>
      </c>
      <c r="H330" s="56">
        <f t="shared" si="135"/>
        <v>10.685503600960072</v>
      </c>
      <c r="I330" s="56">
        <f t="shared" si="136"/>
        <v>10.685503600960072</v>
      </c>
      <c r="J330" s="65">
        <f t="shared" si="118"/>
        <v>10.685503600960072</v>
      </c>
      <c r="K330" s="58">
        <f t="shared" si="119"/>
        <v>0.23178174436030208</v>
      </c>
      <c r="L330" s="17"/>
      <c r="M330" s="58">
        <f t="shared" si="120"/>
        <v>28.050966250416188</v>
      </c>
      <c r="N330" s="66">
        <f t="shared" si="121"/>
        <v>44847</v>
      </c>
      <c r="O330" s="58">
        <f t="shared" si="137"/>
        <v>6.425466455159663</v>
      </c>
      <c r="P330" s="58">
        <f t="shared" si="122"/>
        <v>11.768218255639699</v>
      </c>
      <c r="Q330" s="58">
        <f t="shared" si="138"/>
        <v>17.110970056119733</v>
      </c>
      <c r="R330" s="52"/>
      <c r="S330" s="67">
        <f t="shared" si="123"/>
        <v>0.28235739859461562</v>
      </c>
      <c r="T330" s="67">
        <f t="shared" si="124"/>
        <v>0.50497205694795044</v>
      </c>
      <c r="U330" s="67">
        <f t="shared" si="125"/>
        <v>0.72758671530128516</v>
      </c>
      <c r="V330" s="67"/>
      <c r="W330" s="71">
        <f t="shared" si="126"/>
        <v>0.51456999956845528</v>
      </c>
      <c r="X330" s="17"/>
      <c r="Y330" s="68">
        <f t="shared" si="127"/>
        <v>44847</v>
      </c>
      <c r="Z330" s="69">
        <f t="shared" si="128"/>
        <v>6.7765775662707748</v>
      </c>
      <c r="AA330" s="69">
        <f t="shared" si="129"/>
        <v>12.119329366750812</v>
      </c>
      <c r="AB330" s="69">
        <f t="shared" si="130"/>
        <v>17.462081167230842</v>
      </c>
      <c r="AC330" s="17"/>
      <c r="AD330" s="69">
        <f t="shared" si="131"/>
        <v>12.349679989642926</v>
      </c>
      <c r="AE330" s="98"/>
      <c r="AF330" s="69">
        <f t="shared" si="139"/>
        <v>28.050966250416188</v>
      </c>
      <c r="AH330" s="69">
        <f t="shared" si="140"/>
        <v>10.685503600960068</v>
      </c>
      <c r="AJ330" s="103">
        <f t="shared" si="132"/>
        <v>103.09042884292769</v>
      </c>
      <c r="AK330" s="103">
        <f t="shared" si="141"/>
        <v>256.90957115707232</v>
      </c>
      <c r="AM330" s="108">
        <f t="shared" si="142"/>
        <v>34.922085111060497</v>
      </c>
      <c r="AN330" s="103">
        <f t="shared" si="143"/>
        <v>34.922085111060497</v>
      </c>
      <c r="AP330" s="73">
        <f t="shared" si="144"/>
        <v>34.922085111060497</v>
      </c>
    </row>
    <row r="331" spans="2:42" x14ac:dyDescent="0.25">
      <c r="B331" s="52">
        <f t="shared" si="133"/>
        <v>44848</v>
      </c>
      <c r="C331" s="64">
        <f t="shared" si="134"/>
        <v>0</v>
      </c>
      <c r="D331" s="17">
        <v>286.5</v>
      </c>
      <c r="E331" s="65">
        <f t="shared" si="116"/>
        <v>-7.9566652356347998</v>
      </c>
      <c r="F331" s="17"/>
      <c r="G331" s="56">
        <f t="shared" si="117"/>
        <v>10.613461216942444</v>
      </c>
      <c r="H331" s="56">
        <f t="shared" si="135"/>
        <v>10.613461216942444</v>
      </c>
      <c r="I331" s="56">
        <f t="shared" si="136"/>
        <v>10.613461216942444</v>
      </c>
      <c r="J331" s="65">
        <f t="shared" si="118"/>
        <v>10.613461216942444</v>
      </c>
      <c r="K331" s="58">
        <f t="shared" si="119"/>
        <v>0.2357379883228175</v>
      </c>
      <c r="L331" s="17"/>
      <c r="M331" s="58">
        <f t="shared" si="120"/>
        <v>27.676668097698531</v>
      </c>
      <c r="N331" s="66">
        <f t="shared" si="121"/>
        <v>44848</v>
      </c>
      <c r="O331" s="58">
        <f t="shared" si="137"/>
        <v>6.4575314032059605</v>
      </c>
      <c r="P331" s="58">
        <f t="shared" si="122"/>
        <v>11.764262011677182</v>
      </c>
      <c r="Q331" s="58">
        <f t="shared" si="138"/>
        <v>17.070992620148402</v>
      </c>
      <c r="R331" s="52"/>
      <c r="S331" s="67">
        <f t="shared" si="123"/>
        <v>0.28369343809654468</v>
      </c>
      <c r="T331" s="67">
        <f t="shared" si="124"/>
        <v>0.50480721344951218</v>
      </c>
      <c r="U331" s="67">
        <f t="shared" si="125"/>
        <v>0.72592098880247979</v>
      </c>
      <c r="V331" s="67"/>
      <c r="W331" s="71">
        <f t="shared" si="126"/>
        <v>0.51456999956845528</v>
      </c>
      <c r="X331" s="17"/>
      <c r="Y331" s="68">
        <f t="shared" si="127"/>
        <v>44848</v>
      </c>
      <c r="Z331" s="69">
        <f t="shared" si="128"/>
        <v>6.8086425143170723</v>
      </c>
      <c r="AA331" s="69">
        <f t="shared" si="129"/>
        <v>12.115373122788291</v>
      </c>
      <c r="AB331" s="69">
        <f t="shared" si="130"/>
        <v>17.422103731259515</v>
      </c>
      <c r="AC331" s="17"/>
      <c r="AD331" s="69">
        <f t="shared" si="131"/>
        <v>12.349679989642926</v>
      </c>
      <c r="AE331" s="98"/>
      <c r="AF331" s="69">
        <f t="shared" si="139"/>
        <v>27.676668097698531</v>
      </c>
      <c r="AH331" s="69">
        <f t="shared" si="140"/>
        <v>10.613461216942444</v>
      </c>
      <c r="AJ331" s="103">
        <f t="shared" si="132"/>
        <v>103.74486254131712</v>
      </c>
      <c r="AK331" s="103">
        <f t="shared" si="141"/>
        <v>256.2551374586829</v>
      </c>
      <c r="AM331" s="108">
        <f t="shared" si="142"/>
        <v>34.848838699960417</v>
      </c>
      <c r="AN331" s="103">
        <f t="shared" si="143"/>
        <v>34.848838699960417</v>
      </c>
      <c r="AP331" s="73">
        <f t="shared" si="144"/>
        <v>34.848838699960417</v>
      </c>
    </row>
    <row r="332" spans="2:42" x14ac:dyDescent="0.25">
      <c r="B332" s="52">
        <f t="shared" si="133"/>
        <v>44849</v>
      </c>
      <c r="C332" s="64">
        <f t="shared" si="134"/>
        <v>0</v>
      </c>
      <c r="D332" s="17">
        <v>287.5</v>
      </c>
      <c r="E332" s="65">
        <f t="shared" si="116"/>
        <v>-8.3291145286597992</v>
      </c>
      <c r="F332" s="17"/>
      <c r="G332" s="56">
        <f t="shared" si="117"/>
        <v>10.541519683874421</v>
      </c>
      <c r="H332" s="56">
        <f t="shared" si="135"/>
        <v>10.541519683874421</v>
      </c>
      <c r="I332" s="56">
        <f t="shared" si="136"/>
        <v>10.541519683874421</v>
      </c>
      <c r="J332" s="65">
        <f t="shared" si="118"/>
        <v>10.541519683874421</v>
      </c>
      <c r="K332" s="58">
        <f t="shared" si="119"/>
        <v>0.2395295406394248</v>
      </c>
      <c r="L332" s="17"/>
      <c r="M332" s="58">
        <f t="shared" si="120"/>
        <v>27.304218804673532</v>
      </c>
      <c r="N332" s="66">
        <f t="shared" si="121"/>
        <v>44849</v>
      </c>
      <c r="O332" s="58">
        <f t="shared" si="137"/>
        <v>6.4897106174233654</v>
      </c>
      <c r="P332" s="58">
        <f t="shared" si="122"/>
        <v>11.760470459360576</v>
      </c>
      <c r="Q332" s="58">
        <f t="shared" si="138"/>
        <v>17.031230301297786</v>
      </c>
      <c r="R332" s="52"/>
      <c r="S332" s="67">
        <f t="shared" si="123"/>
        <v>0.28503423868893651</v>
      </c>
      <c r="T332" s="67">
        <f t="shared" si="124"/>
        <v>0.50464923210298696</v>
      </c>
      <c r="U332" s="67">
        <f t="shared" si="125"/>
        <v>0.7242642255170374</v>
      </c>
      <c r="V332" s="67"/>
      <c r="W332" s="71">
        <f t="shared" si="126"/>
        <v>0.51456999956845528</v>
      </c>
      <c r="X332" s="17"/>
      <c r="Y332" s="68">
        <f t="shared" si="127"/>
        <v>44849</v>
      </c>
      <c r="Z332" s="69">
        <f t="shared" si="128"/>
        <v>6.8408217285344763</v>
      </c>
      <c r="AA332" s="69">
        <f t="shared" si="129"/>
        <v>12.111581570471687</v>
      </c>
      <c r="AB332" s="69">
        <f t="shared" si="130"/>
        <v>17.382341412408898</v>
      </c>
      <c r="AC332" s="17"/>
      <c r="AD332" s="69">
        <f t="shared" si="131"/>
        <v>12.349679989642926</v>
      </c>
      <c r="AE332" s="98"/>
      <c r="AF332" s="69">
        <f t="shared" si="139"/>
        <v>27.304218804673532</v>
      </c>
      <c r="AH332" s="69">
        <f t="shared" si="140"/>
        <v>10.541519683874423</v>
      </c>
      <c r="AJ332" s="103">
        <f t="shared" si="132"/>
        <v>104.3972882126634</v>
      </c>
      <c r="AK332" s="103">
        <f t="shared" si="141"/>
        <v>255.6027117873366</v>
      </c>
      <c r="AM332" s="108">
        <f t="shared" si="142"/>
        <v>34.772191514610142</v>
      </c>
      <c r="AN332" s="103">
        <f t="shared" si="143"/>
        <v>34.772191514610142</v>
      </c>
      <c r="AP332" s="73">
        <f t="shared" si="144"/>
        <v>34.772191514610142</v>
      </c>
    </row>
    <row r="333" spans="2:42" x14ac:dyDescent="0.25">
      <c r="B333" s="52">
        <f t="shared" si="133"/>
        <v>44850</v>
      </c>
      <c r="C333" s="64">
        <f t="shared" si="134"/>
        <v>0</v>
      </c>
      <c r="D333" s="17">
        <v>288.5</v>
      </c>
      <c r="E333" s="65">
        <f t="shared" si="116"/>
        <v>-8.6996089477549621</v>
      </c>
      <c r="F333" s="17"/>
      <c r="G333" s="56">
        <f t="shared" si="117"/>
        <v>10.469689262639401</v>
      </c>
      <c r="H333" s="56">
        <f t="shared" si="135"/>
        <v>10.469689262639401</v>
      </c>
      <c r="I333" s="56">
        <f t="shared" si="136"/>
        <v>10.469689262639401</v>
      </c>
      <c r="J333" s="65">
        <f t="shared" si="118"/>
        <v>10.469689262639401</v>
      </c>
      <c r="K333" s="58">
        <f t="shared" si="119"/>
        <v>0.24315163003917933</v>
      </c>
      <c r="L333" s="17"/>
      <c r="M333" s="58">
        <f t="shared" si="120"/>
        <v>26.933724385578373</v>
      </c>
      <c r="N333" s="66">
        <f t="shared" si="121"/>
        <v>44850</v>
      </c>
      <c r="O333" s="58">
        <f t="shared" si="137"/>
        <v>6.5220037386411205</v>
      </c>
      <c r="P333" s="58">
        <f t="shared" si="122"/>
        <v>11.756848369960821</v>
      </c>
      <c r="Q333" s="58">
        <f t="shared" si="138"/>
        <v>16.99169300128052</v>
      </c>
      <c r="R333" s="52"/>
      <c r="S333" s="67">
        <f t="shared" si="123"/>
        <v>0.28637978540634301</v>
      </c>
      <c r="T333" s="67">
        <f t="shared" si="124"/>
        <v>0.50449831171133053</v>
      </c>
      <c r="U333" s="67">
        <f t="shared" si="125"/>
        <v>0.72261683801631804</v>
      </c>
      <c r="V333" s="67"/>
      <c r="W333" s="71">
        <f t="shared" si="126"/>
        <v>0.51456999956845528</v>
      </c>
      <c r="X333" s="17"/>
      <c r="Y333" s="68">
        <f t="shared" si="127"/>
        <v>44850</v>
      </c>
      <c r="Z333" s="69">
        <f t="shared" si="128"/>
        <v>6.8731148497522323</v>
      </c>
      <c r="AA333" s="69">
        <f t="shared" si="129"/>
        <v>12.107959481071934</v>
      </c>
      <c r="AB333" s="69">
        <f t="shared" si="130"/>
        <v>17.342804112391633</v>
      </c>
      <c r="AC333" s="17"/>
      <c r="AD333" s="69">
        <f t="shared" si="131"/>
        <v>12.349679989642926</v>
      </c>
      <c r="AE333" s="98"/>
      <c r="AF333" s="69">
        <f t="shared" si="139"/>
        <v>26.933724385578373</v>
      </c>
      <c r="AH333" s="69">
        <f t="shared" si="140"/>
        <v>10.469689262639401</v>
      </c>
      <c r="AJ333" s="103">
        <f t="shared" si="132"/>
        <v>105.04756868191011</v>
      </c>
      <c r="AK333" s="103">
        <f t="shared" si="141"/>
        <v>254.95243131808991</v>
      </c>
      <c r="AM333" s="108">
        <f t="shared" si="142"/>
        <v>34.692184665457191</v>
      </c>
      <c r="AN333" s="103">
        <f t="shared" si="143"/>
        <v>34.692184665457191</v>
      </c>
      <c r="AP333" s="73">
        <f t="shared" si="144"/>
        <v>34.692184665457191</v>
      </c>
    </row>
    <row r="334" spans="2:42" x14ac:dyDescent="0.25">
      <c r="B334" s="52">
        <f t="shared" si="133"/>
        <v>44851</v>
      </c>
      <c r="C334" s="64">
        <f t="shared" si="134"/>
        <v>0</v>
      </c>
      <c r="D334" s="17">
        <v>289.5</v>
      </c>
      <c r="E334" s="65">
        <f t="shared" si="116"/>
        <v>-9.0680419327439754</v>
      </c>
      <c r="F334" s="17"/>
      <c r="G334" s="56">
        <f t="shared" si="117"/>
        <v>10.397980766710473</v>
      </c>
      <c r="H334" s="56">
        <f t="shared" si="135"/>
        <v>10.397980766710473</v>
      </c>
      <c r="I334" s="56">
        <f t="shared" si="136"/>
        <v>10.397980766710473</v>
      </c>
      <c r="J334" s="65">
        <f t="shared" si="118"/>
        <v>10.397980766710473</v>
      </c>
      <c r="K334" s="58">
        <f t="shared" si="119"/>
        <v>0.24659964494548453</v>
      </c>
      <c r="L334" s="17"/>
      <c r="M334" s="58">
        <f t="shared" si="120"/>
        <v>26.565291400589359</v>
      </c>
      <c r="N334" s="66">
        <f t="shared" si="121"/>
        <v>44851</v>
      </c>
      <c r="O334" s="58">
        <f t="shared" si="137"/>
        <v>6.5544099716992781</v>
      </c>
      <c r="P334" s="58">
        <f t="shared" si="122"/>
        <v>11.753400355054515</v>
      </c>
      <c r="Q334" s="58">
        <f t="shared" si="138"/>
        <v>16.952390738409751</v>
      </c>
      <c r="R334" s="52"/>
      <c r="S334" s="67">
        <f t="shared" si="123"/>
        <v>0.28773004511709954</v>
      </c>
      <c r="T334" s="67">
        <f t="shared" si="124"/>
        <v>0.5043546444235677</v>
      </c>
      <c r="U334" s="67">
        <f t="shared" si="125"/>
        <v>0.72097924373003597</v>
      </c>
      <c r="V334" s="67"/>
      <c r="W334" s="71">
        <f t="shared" si="126"/>
        <v>0.51456999956845528</v>
      </c>
      <c r="X334" s="17"/>
      <c r="Y334" s="68">
        <f t="shared" si="127"/>
        <v>44851</v>
      </c>
      <c r="Z334" s="69">
        <f t="shared" si="128"/>
        <v>6.905521082810389</v>
      </c>
      <c r="AA334" s="69">
        <f t="shared" si="129"/>
        <v>12.104511466165626</v>
      </c>
      <c r="AB334" s="69">
        <f t="shared" si="130"/>
        <v>17.303501849520863</v>
      </c>
      <c r="AC334" s="17"/>
      <c r="AD334" s="69">
        <f t="shared" si="131"/>
        <v>12.349679989642926</v>
      </c>
      <c r="AE334" s="98"/>
      <c r="AF334" s="69">
        <f t="shared" si="139"/>
        <v>26.565291400589359</v>
      </c>
      <c r="AH334" s="69">
        <f t="shared" si="140"/>
        <v>10.397980766710475</v>
      </c>
      <c r="AJ334" s="103">
        <f t="shared" si="132"/>
        <v>105.6955638978899</v>
      </c>
      <c r="AK334" s="103">
        <f t="shared" si="141"/>
        <v>254.30443610211012</v>
      </c>
      <c r="AM334" s="108">
        <f t="shared" si="142"/>
        <v>34.60886238073418</v>
      </c>
      <c r="AN334" s="103">
        <f t="shared" si="143"/>
        <v>34.60886238073418</v>
      </c>
      <c r="AP334" s="73">
        <f t="shared" si="144"/>
        <v>34.60886238073418</v>
      </c>
    </row>
    <row r="335" spans="2:42" x14ac:dyDescent="0.25">
      <c r="B335" s="52">
        <f t="shared" si="133"/>
        <v>44852</v>
      </c>
      <c r="C335" s="64">
        <f t="shared" si="134"/>
        <v>0</v>
      </c>
      <c r="D335" s="17">
        <v>290.5</v>
      </c>
      <c r="E335" s="65">
        <f t="shared" si="116"/>
        <v>-9.4343063846973951</v>
      </c>
      <c r="F335" s="17"/>
      <c r="G335" s="56">
        <f t="shared" si="117"/>
        <v>10.326405590098311</v>
      </c>
      <c r="H335" s="56">
        <f t="shared" si="135"/>
        <v>10.326405590098311</v>
      </c>
      <c r="I335" s="56">
        <f t="shared" si="136"/>
        <v>10.326405590098311</v>
      </c>
      <c r="J335" s="65">
        <f t="shared" si="118"/>
        <v>10.326405590098311</v>
      </c>
      <c r="K335" s="58">
        <f t="shared" si="119"/>
        <v>0.2498691388720693</v>
      </c>
      <c r="L335" s="17"/>
      <c r="M335" s="58">
        <f t="shared" si="120"/>
        <v>26.19902694863594</v>
      </c>
      <c r="N335" s="66">
        <f t="shared" si="121"/>
        <v>44852</v>
      </c>
      <c r="O335" s="58">
        <f t="shared" si="137"/>
        <v>6.5869280660787748</v>
      </c>
      <c r="P335" s="58">
        <f t="shared" si="122"/>
        <v>11.75013086112793</v>
      </c>
      <c r="Q335" s="58">
        <f t="shared" si="138"/>
        <v>16.913333656177088</v>
      </c>
      <c r="R335" s="52"/>
      <c r="S335" s="67">
        <f t="shared" si="123"/>
        <v>0.2890849657162452</v>
      </c>
      <c r="T335" s="67">
        <f t="shared" si="124"/>
        <v>0.50421841550996005</v>
      </c>
      <c r="U335" s="67">
        <f t="shared" si="125"/>
        <v>0.71935186530367501</v>
      </c>
      <c r="V335" s="67"/>
      <c r="W335" s="71">
        <f t="shared" si="126"/>
        <v>0.51456999956845528</v>
      </c>
      <c r="X335" s="17"/>
      <c r="Y335" s="68">
        <f t="shared" si="127"/>
        <v>44852</v>
      </c>
      <c r="Z335" s="69">
        <f t="shared" si="128"/>
        <v>6.9380391771898848</v>
      </c>
      <c r="AA335" s="69">
        <f t="shared" si="129"/>
        <v>12.101241972239041</v>
      </c>
      <c r="AB335" s="69">
        <f t="shared" si="130"/>
        <v>17.2644447672882</v>
      </c>
      <c r="AC335" s="17"/>
      <c r="AD335" s="69">
        <f t="shared" si="131"/>
        <v>12.349679989642926</v>
      </c>
      <c r="AE335" s="98"/>
      <c r="AF335" s="69">
        <f t="shared" si="139"/>
        <v>26.19902694863594</v>
      </c>
      <c r="AH335" s="69">
        <f t="shared" si="140"/>
        <v>10.326405590098314</v>
      </c>
      <c r="AJ335" s="103">
        <f t="shared" si="132"/>
        <v>106.34113080898784</v>
      </c>
      <c r="AK335" s="103">
        <f t="shared" si="141"/>
        <v>253.65886919101217</v>
      </c>
      <c r="AM335" s="108">
        <f t="shared" si="142"/>
        <v>34.522272117958195</v>
      </c>
      <c r="AN335" s="103">
        <f t="shared" si="143"/>
        <v>34.522272117958195</v>
      </c>
      <c r="AP335" s="73">
        <f t="shared" si="144"/>
        <v>34.522272117958195</v>
      </c>
    </row>
    <row r="336" spans="2:42" x14ac:dyDescent="0.25">
      <c r="B336" s="52">
        <f t="shared" si="133"/>
        <v>44853</v>
      </c>
      <c r="C336" s="64">
        <f t="shared" si="134"/>
        <v>0</v>
      </c>
      <c r="D336" s="17">
        <v>291.5</v>
      </c>
      <c r="E336" s="65">
        <f t="shared" si="116"/>
        <v>-9.7982946750598661</v>
      </c>
      <c r="F336" s="17"/>
      <c r="G336" s="56">
        <f t="shared" si="117"/>
        <v>10.254975735556288</v>
      </c>
      <c r="H336" s="56">
        <f t="shared" si="135"/>
        <v>10.254975735556288</v>
      </c>
      <c r="I336" s="56">
        <f t="shared" si="136"/>
        <v>10.254975735556288</v>
      </c>
      <c r="J336" s="65">
        <f t="shared" si="118"/>
        <v>10.254975735556288</v>
      </c>
      <c r="K336" s="58">
        <f t="shared" si="119"/>
        <v>0.25295583564189772</v>
      </c>
      <c r="L336" s="17"/>
      <c r="M336" s="58">
        <f t="shared" si="120"/>
        <v>25.835038658273461</v>
      </c>
      <c r="N336" s="66">
        <f t="shared" si="121"/>
        <v>44853</v>
      </c>
      <c r="O336" s="58">
        <f t="shared" si="137"/>
        <v>6.619556296579959</v>
      </c>
      <c r="P336" s="58">
        <f t="shared" si="122"/>
        <v>11.747044164358103</v>
      </c>
      <c r="Q336" s="58">
        <f t="shared" si="138"/>
        <v>16.874532032136248</v>
      </c>
      <c r="R336" s="52"/>
      <c r="S336" s="67">
        <f t="shared" si="123"/>
        <v>0.29044447532046125</v>
      </c>
      <c r="T336" s="67">
        <f t="shared" si="124"/>
        <v>0.50408980314455054</v>
      </c>
      <c r="U336" s="67">
        <f t="shared" si="125"/>
        <v>0.71773513096863994</v>
      </c>
      <c r="V336" s="67"/>
      <c r="W336" s="71">
        <f t="shared" si="126"/>
        <v>0.51456999956845528</v>
      </c>
      <c r="X336" s="17"/>
      <c r="Y336" s="68">
        <f t="shared" si="127"/>
        <v>44853</v>
      </c>
      <c r="Z336" s="69">
        <f t="shared" si="128"/>
        <v>6.97066740769107</v>
      </c>
      <c r="AA336" s="69">
        <f t="shared" si="129"/>
        <v>12.098155275469214</v>
      </c>
      <c r="AB336" s="69">
        <f t="shared" si="130"/>
        <v>17.22564314324736</v>
      </c>
      <c r="AC336" s="17"/>
      <c r="AD336" s="69">
        <f t="shared" si="131"/>
        <v>12.349679989642926</v>
      </c>
      <c r="AE336" s="98"/>
      <c r="AF336" s="69">
        <f t="shared" si="139"/>
        <v>25.835038658273461</v>
      </c>
      <c r="AH336" s="69">
        <f t="shared" si="140"/>
        <v>10.25497573555629</v>
      </c>
      <c r="AJ336" s="103">
        <f t="shared" si="132"/>
        <v>106.98412323807069</v>
      </c>
      <c r="AK336" s="103">
        <f t="shared" si="141"/>
        <v>253.01587676192929</v>
      </c>
      <c r="AM336" s="108">
        <f t="shared" si="142"/>
        <v>34.432464678769492</v>
      </c>
      <c r="AN336" s="103">
        <f t="shared" si="143"/>
        <v>34.432464678769492</v>
      </c>
      <c r="AP336" s="73">
        <f t="shared" si="144"/>
        <v>34.432464678769492</v>
      </c>
    </row>
    <row r="337" spans="2:42" x14ac:dyDescent="0.25">
      <c r="B337" s="52">
        <f t="shared" si="133"/>
        <v>44854</v>
      </c>
      <c r="C337" s="64">
        <f t="shared" si="134"/>
        <v>0</v>
      </c>
      <c r="D337" s="17">
        <v>292.5</v>
      </c>
      <c r="E337" s="65">
        <f t="shared" si="116"/>
        <v>-10.159898656812423</v>
      </c>
      <c r="F337" s="17"/>
      <c r="G337" s="56">
        <f t="shared" si="117"/>
        <v>10.18370384300214</v>
      </c>
      <c r="H337" s="56">
        <f t="shared" si="135"/>
        <v>10.18370384300214</v>
      </c>
      <c r="I337" s="56">
        <f t="shared" si="136"/>
        <v>10.18370384300214</v>
      </c>
      <c r="J337" s="65">
        <f t="shared" si="118"/>
        <v>10.18370384300214</v>
      </c>
      <c r="K337" s="58">
        <f t="shared" si="119"/>
        <v>0.25585563442302889</v>
      </c>
      <c r="L337" s="17"/>
      <c r="M337" s="58">
        <f t="shared" si="120"/>
        <v>25.47343467652091</v>
      </c>
      <c r="N337" s="66">
        <f t="shared" si="121"/>
        <v>44854</v>
      </c>
      <c r="O337" s="58">
        <f t="shared" si="137"/>
        <v>6.6522924440759015</v>
      </c>
      <c r="P337" s="58">
        <f t="shared" si="122"/>
        <v>11.744144365576972</v>
      </c>
      <c r="Q337" s="58">
        <f t="shared" si="138"/>
        <v>16.835996287078043</v>
      </c>
      <c r="R337" s="52"/>
      <c r="S337" s="67">
        <f t="shared" si="123"/>
        <v>0.29180848146612548</v>
      </c>
      <c r="T337" s="67">
        <f t="shared" si="124"/>
        <v>0.50396897819533681</v>
      </c>
      <c r="U337" s="67">
        <f t="shared" si="125"/>
        <v>0.71612947492454815</v>
      </c>
      <c r="V337" s="67"/>
      <c r="W337" s="71">
        <f t="shared" si="126"/>
        <v>0.51456999956845528</v>
      </c>
      <c r="X337" s="17"/>
      <c r="Y337" s="68">
        <f t="shared" si="127"/>
        <v>44854</v>
      </c>
      <c r="Z337" s="69">
        <f t="shared" si="128"/>
        <v>7.0034035551870115</v>
      </c>
      <c r="AA337" s="69">
        <f t="shared" si="129"/>
        <v>12.095255476688084</v>
      </c>
      <c r="AB337" s="69">
        <f t="shared" si="130"/>
        <v>17.187107398189156</v>
      </c>
      <c r="AC337" s="17"/>
      <c r="AD337" s="69">
        <f t="shared" si="131"/>
        <v>12.349679989642926</v>
      </c>
      <c r="AE337" s="98"/>
      <c r="AF337" s="69">
        <f t="shared" si="139"/>
        <v>25.47343467652091</v>
      </c>
      <c r="AH337" s="69">
        <f t="shared" si="140"/>
        <v>10.183703843002144</v>
      </c>
      <c r="AJ337" s="103">
        <f t="shared" si="132"/>
        <v>107.62439175687429</v>
      </c>
      <c r="AK337" s="103">
        <f t="shared" si="141"/>
        <v>252.37560824312573</v>
      </c>
      <c r="AM337" s="108">
        <f t="shared" si="142"/>
        <v>34.339494326836267</v>
      </c>
      <c r="AN337" s="103">
        <f t="shared" si="143"/>
        <v>34.339494326836267</v>
      </c>
      <c r="AP337" s="73">
        <f t="shared" si="144"/>
        <v>34.339494326836267</v>
      </c>
    </row>
    <row r="338" spans="2:42" x14ac:dyDescent="0.25">
      <c r="B338" s="52">
        <f t="shared" si="133"/>
        <v>44855</v>
      </c>
      <c r="C338" s="64">
        <f t="shared" si="134"/>
        <v>0</v>
      </c>
      <c r="D338" s="17">
        <v>293.5</v>
      </c>
      <c r="E338" s="65">
        <f t="shared" si="116"/>
        <v>-10.519009677763457</v>
      </c>
      <c r="F338" s="17"/>
      <c r="G338" s="56">
        <f t="shared" si="117"/>
        <v>10.112603218107914</v>
      </c>
      <c r="H338" s="56">
        <f t="shared" si="135"/>
        <v>10.112603218107914</v>
      </c>
      <c r="I338" s="56">
        <f t="shared" si="136"/>
        <v>10.112603218107914</v>
      </c>
      <c r="J338" s="65">
        <f t="shared" si="118"/>
        <v>10.112603218107914</v>
      </c>
      <c r="K338" s="58">
        <f t="shared" si="119"/>
        <v>0.25856461457565361</v>
      </c>
      <c r="L338" s="17"/>
      <c r="M338" s="58">
        <f t="shared" si="120"/>
        <v>25.114323655569876</v>
      </c>
      <c r="N338" s="66">
        <f t="shared" si="121"/>
        <v>44855</v>
      </c>
      <c r="O338" s="58">
        <f t="shared" si="137"/>
        <v>6.6851337763703889</v>
      </c>
      <c r="P338" s="58">
        <f t="shared" si="122"/>
        <v>11.741435385424346</v>
      </c>
      <c r="Q338" s="58">
        <f t="shared" si="138"/>
        <v>16.797736994478303</v>
      </c>
      <c r="R338" s="52"/>
      <c r="S338" s="67">
        <f t="shared" si="123"/>
        <v>0.29317687031172912</v>
      </c>
      <c r="T338" s="67">
        <f t="shared" si="124"/>
        <v>0.50385610402231074</v>
      </c>
      <c r="U338" s="67">
        <f t="shared" si="125"/>
        <v>0.71453533773289224</v>
      </c>
      <c r="V338" s="67"/>
      <c r="W338" s="71">
        <f t="shared" si="126"/>
        <v>0.51456999956845528</v>
      </c>
      <c r="X338" s="17"/>
      <c r="Y338" s="68">
        <f t="shared" si="127"/>
        <v>44855</v>
      </c>
      <c r="Z338" s="69">
        <f t="shared" si="128"/>
        <v>7.0362448874814989</v>
      </c>
      <c r="AA338" s="69">
        <f t="shared" si="129"/>
        <v>12.092546496535459</v>
      </c>
      <c r="AB338" s="69">
        <f t="shared" si="130"/>
        <v>17.148848105589416</v>
      </c>
      <c r="AC338" s="17"/>
      <c r="AD338" s="69">
        <f t="shared" si="131"/>
        <v>12.349679989642926</v>
      </c>
      <c r="AE338" s="98"/>
      <c r="AF338" s="69">
        <f t="shared" si="139"/>
        <v>25.114323655569876</v>
      </c>
      <c r="AH338" s="69">
        <f t="shared" si="140"/>
        <v>10.112603218107918</v>
      </c>
      <c r="AJ338" s="103">
        <f t="shared" si="132"/>
        <v>108.26178356007412</v>
      </c>
      <c r="AK338" s="103">
        <f t="shared" si="141"/>
        <v>251.73821643992588</v>
      </c>
      <c r="AM338" s="108">
        <f t="shared" si="142"/>
        <v>34.243418908515991</v>
      </c>
      <c r="AN338" s="103">
        <f t="shared" si="143"/>
        <v>34.243418908515991</v>
      </c>
      <c r="AP338" s="73">
        <f t="shared" si="144"/>
        <v>34.243418908515991</v>
      </c>
    </row>
    <row r="339" spans="2:42" x14ac:dyDescent="0.25">
      <c r="B339" s="52">
        <f t="shared" si="133"/>
        <v>44856</v>
      </c>
      <c r="C339" s="64">
        <f t="shared" si="134"/>
        <v>0</v>
      </c>
      <c r="D339" s="17">
        <v>294.5</v>
      </c>
      <c r="E339" s="65">
        <f t="shared" si="116"/>
        <v>-10.875518596062536</v>
      </c>
      <c r="F339" s="17"/>
      <c r="G339" s="56">
        <f t="shared" si="117"/>
        <v>10.041687861001773</v>
      </c>
      <c r="H339" s="56">
        <f t="shared" si="135"/>
        <v>10.041687861001773</v>
      </c>
      <c r="I339" s="56">
        <f t="shared" si="136"/>
        <v>10.041687861001773</v>
      </c>
      <c r="J339" s="65">
        <f t="shared" si="118"/>
        <v>10.041687861001773</v>
      </c>
      <c r="K339" s="58">
        <f t="shared" si="119"/>
        <v>0.26107904030473927</v>
      </c>
      <c r="L339" s="17"/>
      <c r="M339" s="58">
        <f t="shared" si="120"/>
        <v>24.757814737270792</v>
      </c>
      <c r="N339" s="66">
        <f t="shared" si="121"/>
        <v>44856</v>
      </c>
      <c r="O339" s="58">
        <f t="shared" si="137"/>
        <v>6.7180770291943741</v>
      </c>
      <c r="P339" s="58">
        <f t="shared" si="122"/>
        <v>11.73892095969526</v>
      </c>
      <c r="Q339" s="58">
        <f t="shared" si="138"/>
        <v>16.759764890196145</v>
      </c>
      <c r="R339" s="52"/>
      <c r="S339" s="67">
        <f t="shared" si="123"/>
        <v>0.29454950584606188</v>
      </c>
      <c r="T339" s="67">
        <f t="shared" si="124"/>
        <v>0.50375133628359881</v>
      </c>
      <c r="U339" s="67">
        <f t="shared" si="125"/>
        <v>0.71295316672113573</v>
      </c>
      <c r="V339" s="67"/>
      <c r="W339" s="71">
        <f t="shared" si="126"/>
        <v>0.51456999956845528</v>
      </c>
      <c r="X339" s="17"/>
      <c r="Y339" s="68">
        <f t="shared" si="127"/>
        <v>44856</v>
      </c>
      <c r="Z339" s="69">
        <f t="shared" si="128"/>
        <v>7.069188140305485</v>
      </c>
      <c r="AA339" s="69">
        <f t="shared" si="129"/>
        <v>12.090032070806371</v>
      </c>
      <c r="AB339" s="69">
        <f t="shared" si="130"/>
        <v>17.110876001307258</v>
      </c>
      <c r="AC339" s="17"/>
      <c r="AD339" s="69">
        <f t="shared" si="131"/>
        <v>12.349679989642926</v>
      </c>
      <c r="AE339" s="98"/>
      <c r="AF339" s="69">
        <f t="shared" si="139"/>
        <v>24.757814737270792</v>
      </c>
      <c r="AH339" s="69">
        <f t="shared" si="140"/>
        <v>10.041687861001773</v>
      </c>
      <c r="AJ339" s="103">
        <f t="shared" si="132"/>
        <v>108.89614233930425</v>
      </c>
      <c r="AK339" s="103">
        <f t="shared" si="141"/>
        <v>251.10385766069575</v>
      </c>
      <c r="AM339" s="108">
        <f t="shared" si="142"/>
        <v>34.144299975922394</v>
      </c>
      <c r="AN339" s="103">
        <f t="shared" si="143"/>
        <v>34.144299975922394</v>
      </c>
      <c r="AP339" s="73">
        <f t="shared" si="144"/>
        <v>34.144299975922394</v>
      </c>
    </row>
    <row r="340" spans="2:42" x14ac:dyDescent="0.25">
      <c r="B340" s="52">
        <f t="shared" si="133"/>
        <v>44857</v>
      </c>
      <c r="C340" s="64">
        <f t="shared" si="134"/>
        <v>0</v>
      </c>
      <c r="D340" s="17">
        <v>295.5</v>
      </c>
      <c r="E340" s="65">
        <f t="shared" si="116"/>
        <v>-11.229315798029718</v>
      </c>
      <c r="F340" s="17"/>
      <c r="G340" s="56">
        <f t="shared" si="117"/>
        <v>9.9709724950166567</v>
      </c>
      <c r="H340" s="56">
        <f t="shared" si="135"/>
        <v>9.9709724950166567</v>
      </c>
      <c r="I340" s="56">
        <f t="shared" si="136"/>
        <v>9.9709724950166567</v>
      </c>
      <c r="J340" s="65">
        <f t="shared" si="118"/>
        <v>9.9709724950166567</v>
      </c>
      <c r="K340" s="58">
        <f t="shared" si="119"/>
        <v>0.26339536511293876</v>
      </c>
      <c r="L340" s="17"/>
      <c r="M340" s="58">
        <f t="shared" si="120"/>
        <v>24.404017535303609</v>
      </c>
      <c r="N340" s="66">
        <f t="shared" si="121"/>
        <v>44857</v>
      </c>
      <c r="O340" s="58">
        <f t="shared" si="137"/>
        <v>6.7511183873787335</v>
      </c>
      <c r="P340" s="58">
        <f t="shared" si="122"/>
        <v>11.736604634887062</v>
      </c>
      <c r="Q340" s="58">
        <f t="shared" si="138"/>
        <v>16.722090882395392</v>
      </c>
      <c r="R340" s="52"/>
      <c r="S340" s="67">
        <f t="shared" si="123"/>
        <v>0.29592622910374355</v>
      </c>
      <c r="T340" s="67">
        <f t="shared" si="124"/>
        <v>0.5036548227499239</v>
      </c>
      <c r="U340" s="67">
        <f t="shared" si="125"/>
        <v>0.71138341639610436</v>
      </c>
      <c r="V340" s="67"/>
      <c r="W340" s="71">
        <f t="shared" si="126"/>
        <v>0.51456999956845528</v>
      </c>
      <c r="X340" s="17"/>
      <c r="Y340" s="68">
        <f t="shared" si="127"/>
        <v>44857</v>
      </c>
      <c r="Z340" s="69">
        <f t="shared" si="128"/>
        <v>7.1022294984898453</v>
      </c>
      <c r="AA340" s="69">
        <f t="shared" si="129"/>
        <v>12.087715745998175</v>
      </c>
      <c r="AB340" s="69">
        <f t="shared" si="130"/>
        <v>17.073201993506505</v>
      </c>
      <c r="AC340" s="17"/>
      <c r="AD340" s="69">
        <f t="shared" si="131"/>
        <v>12.349679989642926</v>
      </c>
      <c r="AE340" s="98"/>
      <c r="AF340" s="69">
        <f t="shared" si="139"/>
        <v>24.404017535303609</v>
      </c>
      <c r="AH340" s="69">
        <f t="shared" si="140"/>
        <v>9.9709724950166603</v>
      </c>
      <c r="AJ340" s="103">
        <f t="shared" si="132"/>
        <v>109.52730815742872</v>
      </c>
      <c r="AK340" s="103">
        <f t="shared" si="141"/>
        <v>250.47269184257129</v>
      </c>
      <c r="AM340" s="108">
        <f t="shared" si="142"/>
        <v>34.042202912004122</v>
      </c>
      <c r="AN340" s="103">
        <f t="shared" si="143"/>
        <v>34.042202912004122</v>
      </c>
      <c r="AP340" s="73">
        <f t="shared" si="144"/>
        <v>34.042202912004122</v>
      </c>
    </row>
    <row r="341" spans="2:42" x14ac:dyDescent="0.25">
      <c r="B341" s="52">
        <f t="shared" si="133"/>
        <v>44858</v>
      </c>
      <c r="C341" s="64">
        <f t="shared" si="134"/>
        <v>0</v>
      </c>
      <c r="D341" s="17">
        <v>296.5</v>
      </c>
      <c r="E341" s="65">
        <f t="shared" si="116"/>
        <v>-11.580291218393961</v>
      </c>
      <c r="F341" s="17"/>
      <c r="G341" s="56">
        <f t="shared" si="117"/>
        <v>9.9004725954109958</v>
      </c>
      <c r="H341" s="56">
        <f t="shared" si="135"/>
        <v>9.9004725954109958</v>
      </c>
      <c r="I341" s="56">
        <f t="shared" si="136"/>
        <v>9.9004725954109958</v>
      </c>
      <c r="J341" s="65">
        <f t="shared" si="118"/>
        <v>9.9004725954109958</v>
      </c>
      <c r="K341" s="58">
        <f t="shared" si="119"/>
        <v>0.2655102360486376</v>
      </c>
      <c r="L341" s="17"/>
      <c r="M341" s="58">
        <f t="shared" si="120"/>
        <v>24.053042114939373</v>
      </c>
      <c r="N341" s="66">
        <f t="shared" si="121"/>
        <v>44858</v>
      </c>
      <c r="O341" s="58">
        <f t="shared" si="137"/>
        <v>6.7842534662458647</v>
      </c>
      <c r="P341" s="58">
        <f t="shared" si="122"/>
        <v>11.734489763951363</v>
      </c>
      <c r="Q341" s="58">
        <f t="shared" si="138"/>
        <v>16.68472606165686</v>
      </c>
      <c r="R341" s="52"/>
      <c r="S341" s="67">
        <f t="shared" si="123"/>
        <v>0.29730685738987395</v>
      </c>
      <c r="T341" s="67">
        <f t="shared" si="124"/>
        <v>0.5035667031276031</v>
      </c>
      <c r="U341" s="67">
        <f t="shared" si="125"/>
        <v>0.70982654886533214</v>
      </c>
      <c r="V341" s="67"/>
      <c r="W341" s="71">
        <f t="shared" si="126"/>
        <v>0.51456999956845528</v>
      </c>
      <c r="X341" s="17"/>
      <c r="Y341" s="68">
        <f t="shared" si="127"/>
        <v>44858</v>
      </c>
      <c r="Z341" s="69">
        <f t="shared" si="128"/>
        <v>7.1353645773569747</v>
      </c>
      <c r="AA341" s="69">
        <f t="shared" si="129"/>
        <v>12.085600875062475</v>
      </c>
      <c r="AB341" s="69">
        <f t="shared" si="130"/>
        <v>17.03583717276797</v>
      </c>
      <c r="AC341" s="17"/>
      <c r="AD341" s="69">
        <f t="shared" si="131"/>
        <v>12.349679989642926</v>
      </c>
      <c r="AE341" s="98"/>
      <c r="AF341" s="69">
        <f t="shared" si="139"/>
        <v>24.053042114939373</v>
      </c>
      <c r="AH341" s="69">
        <f t="shared" si="140"/>
        <v>9.9004725954109958</v>
      </c>
      <c r="AJ341" s="103">
        <f t="shared" si="132"/>
        <v>110.15511732341835</v>
      </c>
      <c r="AK341" s="103">
        <f t="shared" si="141"/>
        <v>249.84488267658165</v>
      </c>
      <c r="AM341" s="108">
        <f t="shared" si="142"/>
        <v>33.937197057193288</v>
      </c>
      <c r="AN341" s="103">
        <f t="shared" si="143"/>
        <v>33.937197057193288</v>
      </c>
      <c r="AP341" s="73">
        <f t="shared" si="144"/>
        <v>33.937197057193288</v>
      </c>
    </row>
    <row r="342" spans="2:42" x14ac:dyDescent="0.25">
      <c r="B342" s="52">
        <f t="shared" si="133"/>
        <v>44859</v>
      </c>
      <c r="C342" s="64">
        <f t="shared" si="134"/>
        <v>0</v>
      </c>
      <c r="D342" s="17">
        <v>297.5</v>
      </c>
      <c r="E342" s="65">
        <f t="shared" si="116"/>
        <v>-11.928334363031608</v>
      </c>
      <c r="F342" s="17"/>
      <c r="G342" s="56">
        <f t="shared" si="117"/>
        <v>9.8302044179768036</v>
      </c>
      <c r="H342" s="56">
        <f t="shared" si="135"/>
        <v>9.8302044179768036</v>
      </c>
      <c r="I342" s="56">
        <f t="shared" si="136"/>
        <v>9.8302044179768036</v>
      </c>
      <c r="J342" s="65">
        <f t="shared" si="118"/>
        <v>9.8302044179768036</v>
      </c>
      <c r="K342" s="58">
        <f t="shared" si="119"/>
        <v>0.26742049774424503</v>
      </c>
      <c r="L342" s="17"/>
      <c r="M342" s="58">
        <f t="shared" si="120"/>
        <v>23.70499897030173</v>
      </c>
      <c r="N342" s="66">
        <f t="shared" si="121"/>
        <v>44859</v>
      </c>
      <c r="O342" s="58">
        <f t="shared" si="137"/>
        <v>6.8174772932673529</v>
      </c>
      <c r="P342" s="58">
        <f t="shared" si="122"/>
        <v>11.732579502255755</v>
      </c>
      <c r="Q342" s="58">
        <f t="shared" si="138"/>
        <v>16.647681711244157</v>
      </c>
      <c r="R342" s="52"/>
      <c r="S342" s="67">
        <f t="shared" si="123"/>
        <v>0.29869118351576929</v>
      </c>
      <c r="T342" s="67">
        <f t="shared" si="124"/>
        <v>0.50348710889028603</v>
      </c>
      <c r="U342" s="67">
        <f t="shared" si="125"/>
        <v>0.70828303426480288</v>
      </c>
      <c r="V342" s="67"/>
      <c r="W342" s="71">
        <f t="shared" si="126"/>
        <v>0.51456999956845528</v>
      </c>
      <c r="X342" s="17"/>
      <c r="Y342" s="68">
        <f t="shared" si="127"/>
        <v>44859</v>
      </c>
      <c r="Z342" s="69">
        <f t="shared" si="128"/>
        <v>7.1685884043784629</v>
      </c>
      <c r="AA342" s="69">
        <f t="shared" si="129"/>
        <v>12.083690613366866</v>
      </c>
      <c r="AB342" s="69">
        <f t="shared" si="130"/>
        <v>16.99879282235527</v>
      </c>
      <c r="AC342" s="17"/>
      <c r="AD342" s="69">
        <f t="shared" si="131"/>
        <v>12.349679989642926</v>
      </c>
      <c r="AE342" s="98"/>
      <c r="AF342" s="69">
        <f t="shared" si="139"/>
        <v>23.70499897030173</v>
      </c>
      <c r="AH342" s="69">
        <f t="shared" si="140"/>
        <v>9.8302044179768071</v>
      </c>
      <c r="AJ342" s="103">
        <f t="shared" si="132"/>
        <v>110.77940226823252</v>
      </c>
      <c r="AK342" s="103">
        <f t="shared" si="141"/>
        <v>249.2205977317675</v>
      </c>
      <c r="AM342" s="108">
        <f t="shared" si="142"/>
        <v>33.829355837131594</v>
      </c>
      <c r="AN342" s="103">
        <f t="shared" si="143"/>
        <v>33.829355837131594</v>
      </c>
      <c r="AP342" s="73">
        <f t="shared" si="144"/>
        <v>33.829355837131594</v>
      </c>
    </row>
    <row r="343" spans="2:42" x14ac:dyDescent="0.25">
      <c r="B343" s="52">
        <f t="shared" si="133"/>
        <v>44860</v>
      </c>
      <c r="C343" s="64">
        <f t="shared" si="134"/>
        <v>0</v>
      </c>
      <c r="D343" s="17">
        <v>298.5</v>
      </c>
      <c r="E343" s="65">
        <f t="shared" si="116"/>
        <v>-12.273334334295363</v>
      </c>
      <c r="F343" s="17"/>
      <c r="G343" s="56">
        <f t="shared" si="117"/>
        <v>9.7601850274394319</v>
      </c>
      <c r="H343" s="56">
        <f t="shared" si="135"/>
        <v>9.7601850274394319</v>
      </c>
      <c r="I343" s="56">
        <f t="shared" si="136"/>
        <v>9.7601850274394319</v>
      </c>
      <c r="J343" s="65">
        <f t="shared" si="118"/>
        <v>9.7601850274394319</v>
      </c>
      <c r="K343" s="58">
        <f t="shared" si="119"/>
        <v>0.26912319624007114</v>
      </c>
      <c r="L343" s="17"/>
      <c r="M343" s="58">
        <f t="shared" si="120"/>
        <v>23.35999899903797</v>
      </c>
      <c r="N343" s="66">
        <f t="shared" si="121"/>
        <v>44860</v>
      </c>
      <c r="O343" s="58">
        <f t="shared" si="137"/>
        <v>6.8507842900402123</v>
      </c>
      <c r="P343" s="58">
        <f t="shared" si="122"/>
        <v>11.730876803759928</v>
      </c>
      <c r="Q343" s="58">
        <f t="shared" si="138"/>
        <v>16.610969317479643</v>
      </c>
      <c r="R343" s="52"/>
      <c r="S343" s="67">
        <f t="shared" si="123"/>
        <v>0.30007897504797176</v>
      </c>
      <c r="T343" s="67">
        <f t="shared" si="124"/>
        <v>0.50341616311962667</v>
      </c>
      <c r="U343" s="67">
        <f t="shared" si="125"/>
        <v>0.70675335119128146</v>
      </c>
      <c r="V343" s="67"/>
      <c r="W343" s="71">
        <f t="shared" si="126"/>
        <v>0.51456999956845528</v>
      </c>
      <c r="X343" s="17"/>
      <c r="Y343" s="68">
        <f t="shared" si="127"/>
        <v>44860</v>
      </c>
      <c r="Z343" s="69">
        <f t="shared" si="128"/>
        <v>7.2018954011513223</v>
      </c>
      <c r="AA343" s="69">
        <f t="shared" si="129"/>
        <v>12.081987914871039</v>
      </c>
      <c r="AB343" s="69">
        <f t="shared" si="130"/>
        <v>16.962080428590756</v>
      </c>
      <c r="AC343" s="17"/>
      <c r="AD343" s="69">
        <f t="shared" si="131"/>
        <v>12.349679989642926</v>
      </c>
      <c r="AE343" s="98"/>
      <c r="AF343" s="69">
        <f t="shared" si="139"/>
        <v>23.35999899903797</v>
      </c>
      <c r="AH343" s="69">
        <f t="shared" si="140"/>
        <v>9.7601850274394337</v>
      </c>
      <c r="AJ343" s="103">
        <f t="shared" si="132"/>
        <v>111.39999142216031</v>
      </c>
      <c r="AK343" s="103">
        <f t="shared" si="141"/>
        <v>248.60000857783967</v>
      </c>
      <c r="AM343" s="108">
        <f t="shared" si="142"/>
        <v>33.718756890927089</v>
      </c>
      <c r="AN343" s="103">
        <f t="shared" si="143"/>
        <v>33.718756890927089</v>
      </c>
      <c r="AP343" s="73">
        <f t="shared" si="144"/>
        <v>33.718756890927089</v>
      </c>
    </row>
    <row r="344" spans="2:42" x14ac:dyDescent="0.25">
      <c r="B344" s="52">
        <f t="shared" si="133"/>
        <v>44861</v>
      </c>
      <c r="C344" s="64">
        <f t="shared" si="134"/>
        <v>0</v>
      </c>
      <c r="D344" s="17">
        <v>299.5</v>
      </c>
      <c r="E344" s="65">
        <f t="shared" si="116"/>
        <v>-12.615179859021753</v>
      </c>
      <c r="F344" s="17"/>
      <c r="G344" s="56">
        <f t="shared" si="117"/>
        <v>9.6904323255417069</v>
      </c>
      <c r="H344" s="56">
        <f t="shared" si="135"/>
        <v>9.6904323255417069</v>
      </c>
      <c r="I344" s="56">
        <f t="shared" si="136"/>
        <v>9.6904323255417069</v>
      </c>
      <c r="J344" s="65">
        <f t="shared" si="118"/>
        <v>9.6904323255417069</v>
      </c>
      <c r="K344" s="58">
        <f t="shared" si="119"/>
        <v>0.27061558258936846</v>
      </c>
      <c r="L344" s="17"/>
      <c r="M344" s="58">
        <f t="shared" si="120"/>
        <v>23.018153474311575</v>
      </c>
      <c r="N344" s="66">
        <f t="shared" si="121"/>
        <v>44861</v>
      </c>
      <c r="O344" s="58">
        <f t="shared" si="137"/>
        <v>6.8841682546397784</v>
      </c>
      <c r="P344" s="58">
        <f t="shared" si="122"/>
        <v>11.729384417410632</v>
      </c>
      <c r="Q344" s="58">
        <f t="shared" si="138"/>
        <v>16.574600580181485</v>
      </c>
      <c r="R344" s="52"/>
      <c r="S344" s="67">
        <f t="shared" si="123"/>
        <v>0.30146997357295369</v>
      </c>
      <c r="T344" s="67">
        <f t="shared" si="124"/>
        <v>0.50335398035507262</v>
      </c>
      <c r="U344" s="67">
        <f t="shared" si="125"/>
        <v>0.70523798713719155</v>
      </c>
      <c r="V344" s="67"/>
      <c r="W344" s="71">
        <f t="shared" si="126"/>
        <v>0.51456999956845528</v>
      </c>
      <c r="X344" s="17"/>
      <c r="Y344" s="68">
        <f t="shared" si="127"/>
        <v>44861</v>
      </c>
      <c r="Z344" s="69">
        <f t="shared" si="128"/>
        <v>7.2352793657508885</v>
      </c>
      <c r="AA344" s="69">
        <f t="shared" si="129"/>
        <v>12.080495528521743</v>
      </c>
      <c r="AB344" s="69">
        <f t="shared" si="130"/>
        <v>16.925711691292598</v>
      </c>
      <c r="AC344" s="17"/>
      <c r="AD344" s="69">
        <f t="shared" si="131"/>
        <v>12.349679989642926</v>
      </c>
      <c r="AE344" s="98"/>
      <c r="AF344" s="69">
        <f t="shared" si="139"/>
        <v>23.018153474311575</v>
      </c>
      <c r="AH344" s="69">
        <f t="shared" si="140"/>
        <v>9.6904323255417104</v>
      </c>
      <c r="AJ344" s="103">
        <f t="shared" si="132"/>
        <v>112.01670909413276</v>
      </c>
      <c r="AK344" s="103">
        <f t="shared" si="141"/>
        <v>247.98329090586725</v>
      </c>
      <c r="AM344" s="108">
        <f t="shared" si="142"/>
        <v>33.605482199336635</v>
      </c>
      <c r="AN344" s="103">
        <f t="shared" si="143"/>
        <v>33.605482199336635</v>
      </c>
      <c r="AP344" s="73">
        <f t="shared" si="144"/>
        <v>33.605482199336635</v>
      </c>
    </row>
    <row r="345" spans="2:42" x14ac:dyDescent="0.25">
      <c r="B345" s="52">
        <f t="shared" si="133"/>
        <v>44862</v>
      </c>
      <c r="C345" s="64">
        <f t="shared" si="134"/>
        <v>0</v>
      </c>
      <c r="D345" s="17">
        <v>300.5</v>
      </c>
      <c r="E345" s="65">
        <f t="shared" si="116"/>
        <v>-12.953759319303105</v>
      </c>
      <c r="F345" s="17"/>
      <c r="G345" s="56">
        <f t="shared" si="117"/>
        <v>9.6209650786927732</v>
      </c>
      <c r="H345" s="56">
        <f t="shared" si="135"/>
        <v>9.6209650786927732</v>
      </c>
      <c r="I345" s="56">
        <f t="shared" si="136"/>
        <v>9.6209650786927732</v>
      </c>
      <c r="J345" s="65">
        <f t="shared" si="118"/>
        <v>9.6209650786927732</v>
      </c>
      <c r="K345" s="58">
        <f t="shared" si="119"/>
        <v>0.27189511624036566</v>
      </c>
      <c r="L345" s="17"/>
      <c r="M345" s="58">
        <f t="shared" si="120"/>
        <v>22.679574014030223</v>
      </c>
      <c r="N345" s="66">
        <f t="shared" si="121"/>
        <v>44862</v>
      </c>
      <c r="O345" s="58">
        <f t="shared" si="137"/>
        <v>6.9176223444132479</v>
      </c>
      <c r="P345" s="58">
        <f t="shared" si="122"/>
        <v>11.728104883759634</v>
      </c>
      <c r="Q345" s="58">
        <f t="shared" si="138"/>
        <v>16.538587423106023</v>
      </c>
      <c r="R345" s="52"/>
      <c r="S345" s="67">
        <f t="shared" si="123"/>
        <v>0.30286389398018165</v>
      </c>
      <c r="T345" s="67">
        <f t="shared" si="124"/>
        <v>0.50330066645294769</v>
      </c>
      <c r="U345" s="67">
        <f t="shared" si="125"/>
        <v>0.70373743892571394</v>
      </c>
      <c r="V345" s="67"/>
      <c r="W345" s="71">
        <f t="shared" si="126"/>
        <v>0.51456999956845528</v>
      </c>
      <c r="X345" s="17"/>
      <c r="Y345" s="68">
        <f t="shared" si="127"/>
        <v>44862</v>
      </c>
      <c r="Z345" s="69">
        <f t="shared" si="128"/>
        <v>7.2687334555243597</v>
      </c>
      <c r="AA345" s="69">
        <f t="shared" si="129"/>
        <v>12.079215994870744</v>
      </c>
      <c r="AB345" s="69">
        <f t="shared" si="130"/>
        <v>16.889698534217136</v>
      </c>
      <c r="AC345" s="17"/>
      <c r="AD345" s="69">
        <f t="shared" si="131"/>
        <v>12.349679989642926</v>
      </c>
      <c r="AE345" s="98"/>
      <c r="AF345" s="69">
        <f t="shared" si="139"/>
        <v>22.679574014030223</v>
      </c>
      <c r="AH345" s="69">
        <f t="shared" si="140"/>
        <v>9.6209650786927767</v>
      </c>
      <c r="AJ345" s="103">
        <f t="shared" si="132"/>
        <v>112.62937535358098</v>
      </c>
      <c r="AK345" s="103">
        <f t="shared" si="141"/>
        <v>247.370624646419</v>
      </c>
      <c r="AM345" s="108">
        <f t="shared" si="142"/>
        <v>33.4896182122068</v>
      </c>
      <c r="AN345" s="103">
        <f t="shared" si="143"/>
        <v>33.4896182122068</v>
      </c>
      <c r="AP345" s="73">
        <f t="shared" si="144"/>
        <v>33.4896182122068</v>
      </c>
    </row>
    <row r="346" spans="2:42" x14ac:dyDescent="0.25">
      <c r="B346" s="52">
        <f t="shared" si="133"/>
        <v>44863</v>
      </c>
      <c r="C346" s="64">
        <f t="shared" si="134"/>
        <v>0</v>
      </c>
      <c r="D346" s="17">
        <v>301.5</v>
      </c>
      <c r="E346" s="65">
        <f t="shared" si="116"/>
        <v>-13.288960786106328</v>
      </c>
      <c r="F346" s="17"/>
      <c r="G346" s="56">
        <f t="shared" si="117"/>
        <v>9.551802945048987</v>
      </c>
      <c r="H346" s="56">
        <f t="shared" si="135"/>
        <v>9.551802945048987</v>
      </c>
      <c r="I346" s="56">
        <f t="shared" si="136"/>
        <v>9.551802945048987</v>
      </c>
      <c r="J346" s="65">
        <f t="shared" si="118"/>
        <v>9.551802945048987</v>
      </c>
      <c r="K346" s="58">
        <f t="shared" si="119"/>
        <v>0.27295946819136896</v>
      </c>
      <c r="L346" s="17"/>
      <c r="M346" s="58">
        <f t="shared" si="120"/>
        <v>22.34437254722701</v>
      </c>
      <c r="N346" s="66">
        <f t="shared" si="121"/>
        <v>44863</v>
      </c>
      <c r="O346" s="58">
        <f t="shared" si="137"/>
        <v>6.951139059284138</v>
      </c>
      <c r="P346" s="58">
        <f t="shared" si="122"/>
        <v>11.727040531808631</v>
      </c>
      <c r="Q346" s="58">
        <f t="shared" si="138"/>
        <v>16.502942004333125</v>
      </c>
      <c r="R346" s="52"/>
      <c r="S346" s="67">
        <f t="shared" si="123"/>
        <v>0.30426042376646867</v>
      </c>
      <c r="T346" s="67">
        <f t="shared" si="124"/>
        <v>0.5032563184549893</v>
      </c>
      <c r="U346" s="67">
        <f t="shared" si="125"/>
        <v>0.70225221314350983</v>
      </c>
      <c r="V346" s="67"/>
      <c r="W346" s="71">
        <f t="shared" si="126"/>
        <v>0.51456999956845528</v>
      </c>
      <c r="X346" s="17"/>
      <c r="Y346" s="68">
        <f t="shared" si="127"/>
        <v>44863</v>
      </c>
      <c r="Z346" s="69">
        <f t="shared" si="128"/>
        <v>7.302250170395248</v>
      </c>
      <c r="AA346" s="69">
        <f t="shared" si="129"/>
        <v>12.078151642919742</v>
      </c>
      <c r="AB346" s="69">
        <f t="shared" si="130"/>
        <v>16.854053115444238</v>
      </c>
      <c r="AC346" s="17"/>
      <c r="AD346" s="69">
        <f t="shared" si="131"/>
        <v>12.349679989642926</v>
      </c>
      <c r="AE346" s="98"/>
      <c r="AF346" s="69">
        <f t="shared" si="139"/>
        <v>22.34437254722701</v>
      </c>
      <c r="AH346" s="69">
        <f t="shared" si="140"/>
        <v>9.5518029450489905</v>
      </c>
      <c r="AJ346" s="103">
        <f t="shared" si="132"/>
        <v>113.23780591547981</v>
      </c>
      <c r="AK346" s="103">
        <f t="shared" si="141"/>
        <v>246.76219408452019</v>
      </c>
      <c r="AM346" s="108">
        <f t="shared" si="142"/>
        <v>33.371255974440928</v>
      </c>
      <c r="AN346" s="103">
        <f t="shared" si="143"/>
        <v>33.371255974440928</v>
      </c>
      <c r="AP346" s="73">
        <f t="shared" si="144"/>
        <v>33.371255974440928</v>
      </c>
    </row>
    <row r="347" spans="2:42" x14ac:dyDescent="0.25">
      <c r="B347" s="52">
        <f t="shared" si="133"/>
        <v>44864</v>
      </c>
      <c r="C347" s="64">
        <f t="shared" si="134"/>
        <v>0</v>
      </c>
      <c r="D347" s="17">
        <v>302.5</v>
      </c>
      <c r="E347" s="65">
        <f t="shared" si="116"/>
        <v>-13.620672055818051</v>
      </c>
      <c r="F347" s="17"/>
      <c r="G347" s="56">
        <f t="shared" si="117"/>
        <v>9.4829665008802344</v>
      </c>
      <c r="H347" s="56">
        <f t="shared" si="135"/>
        <v>9.4829665008802344</v>
      </c>
      <c r="I347" s="56">
        <f t="shared" si="136"/>
        <v>9.4829665008802344</v>
      </c>
      <c r="J347" s="65">
        <f t="shared" si="118"/>
        <v>9.4829665008802344</v>
      </c>
      <c r="K347" s="58">
        <f t="shared" si="119"/>
        <v>0.27380652391526372</v>
      </c>
      <c r="L347" s="17"/>
      <c r="M347" s="58">
        <f t="shared" si="120"/>
        <v>22.012661277515278</v>
      </c>
      <c r="N347" s="66">
        <f t="shared" si="121"/>
        <v>44864</v>
      </c>
      <c r="O347" s="58">
        <f t="shared" si="137"/>
        <v>6.9847102256446192</v>
      </c>
      <c r="P347" s="58">
        <f t="shared" si="122"/>
        <v>11.726193476084736</v>
      </c>
      <c r="Q347" s="58">
        <f t="shared" si="138"/>
        <v>16.467676726524854</v>
      </c>
      <c r="R347" s="52"/>
      <c r="S347" s="67">
        <f t="shared" si="123"/>
        <v>0.30565922236482213</v>
      </c>
      <c r="T347" s="67">
        <f t="shared" si="124"/>
        <v>0.50322102446649364</v>
      </c>
      <c r="U347" s="67">
        <f t="shared" si="125"/>
        <v>0.70078282656816526</v>
      </c>
      <c r="V347" s="67"/>
      <c r="W347" s="71">
        <f t="shared" si="126"/>
        <v>0.51456999956845528</v>
      </c>
      <c r="X347" s="17"/>
      <c r="Y347" s="68">
        <f t="shared" si="127"/>
        <v>44864</v>
      </c>
      <c r="Z347" s="69">
        <f t="shared" si="128"/>
        <v>7.335821336755731</v>
      </c>
      <c r="AA347" s="69">
        <f t="shared" si="129"/>
        <v>12.077304587195847</v>
      </c>
      <c r="AB347" s="69">
        <f t="shared" si="130"/>
        <v>16.818787837635966</v>
      </c>
      <c r="AC347" s="17"/>
      <c r="AD347" s="69">
        <f t="shared" si="131"/>
        <v>12.349679989642926</v>
      </c>
      <c r="AE347" s="98"/>
      <c r="AF347" s="69">
        <f t="shared" si="139"/>
        <v>22.012661277515278</v>
      </c>
      <c r="AH347" s="69">
        <f t="shared" si="140"/>
        <v>9.4829665008802344</v>
      </c>
      <c r="AJ347" s="103">
        <f t="shared" si="132"/>
        <v>113.84181202929001</v>
      </c>
      <c r="AK347" s="103">
        <f t="shared" si="141"/>
        <v>246.15818797071</v>
      </c>
      <c r="AM347" s="108">
        <f t="shared" si="142"/>
        <v>33.250491249690533</v>
      </c>
      <c r="AN347" s="103">
        <f t="shared" si="143"/>
        <v>33.250491249690533</v>
      </c>
      <c r="AP347" s="73">
        <f t="shared" si="144"/>
        <v>33.250491249690533</v>
      </c>
    </row>
    <row r="348" spans="2:42" x14ac:dyDescent="0.25">
      <c r="B348" s="52">
        <f t="shared" si="133"/>
        <v>44865</v>
      </c>
      <c r="C348" s="64">
        <f t="shared" si="134"/>
        <v>0</v>
      </c>
      <c r="D348" s="17">
        <v>303.5</v>
      </c>
      <c r="E348" s="65">
        <f t="shared" si="116"/>
        <v>-13.948780689791109</v>
      </c>
      <c r="F348" s="17"/>
      <c r="G348" s="56">
        <f t="shared" si="117"/>
        <v>9.4144772660607305</v>
      </c>
      <c r="H348" s="56">
        <f t="shared" si="135"/>
        <v>9.4144772660607305</v>
      </c>
      <c r="I348" s="56">
        <f t="shared" si="136"/>
        <v>9.4144772660607305</v>
      </c>
      <c r="J348" s="65">
        <f t="shared" si="118"/>
        <v>9.4144772660607305</v>
      </c>
      <c r="K348" s="58">
        <f t="shared" si="119"/>
        <v>0.2744343860500032</v>
      </c>
      <c r="L348" s="17"/>
      <c r="M348" s="58">
        <f t="shared" si="120"/>
        <v>21.684552643542219</v>
      </c>
      <c r="N348" s="66">
        <f t="shared" si="121"/>
        <v>44865</v>
      </c>
      <c r="O348" s="58">
        <f t="shared" si="137"/>
        <v>7.0183269809196309</v>
      </c>
      <c r="P348" s="58">
        <f t="shared" si="122"/>
        <v>11.725565613949996</v>
      </c>
      <c r="Q348" s="58">
        <f t="shared" si="138"/>
        <v>16.432804246980361</v>
      </c>
      <c r="R348" s="52"/>
      <c r="S348" s="67">
        <f t="shared" si="123"/>
        <v>0.30705992050128095</v>
      </c>
      <c r="T348" s="67">
        <f t="shared" si="124"/>
        <v>0.50319486354421283</v>
      </c>
      <c r="U348" s="67">
        <f t="shared" si="125"/>
        <v>0.69932980658714472</v>
      </c>
      <c r="V348" s="67"/>
      <c r="W348" s="71">
        <f t="shared" si="126"/>
        <v>0.51456999956845528</v>
      </c>
      <c r="X348" s="17"/>
      <c r="Y348" s="68">
        <f t="shared" si="127"/>
        <v>44865</v>
      </c>
      <c r="Z348" s="69">
        <f t="shared" si="128"/>
        <v>7.3694380920307427</v>
      </c>
      <c r="AA348" s="69">
        <f t="shared" si="129"/>
        <v>12.076676725061109</v>
      </c>
      <c r="AB348" s="69">
        <f t="shared" si="130"/>
        <v>16.783915358091473</v>
      </c>
      <c r="AC348" s="17"/>
      <c r="AD348" s="69">
        <f t="shared" si="131"/>
        <v>12.349679989642926</v>
      </c>
      <c r="AE348" s="98"/>
      <c r="AF348" s="69">
        <f t="shared" si="139"/>
        <v>21.684552643542219</v>
      </c>
      <c r="AH348" s="69">
        <f t="shared" si="140"/>
        <v>9.4144772660607305</v>
      </c>
      <c r="AJ348" s="103">
        <f t="shared" si="132"/>
        <v>114.44120037258666</v>
      </c>
      <c r="AK348" s="103">
        <f t="shared" si="141"/>
        <v>245.55879962741335</v>
      </c>
      <c r="AM348" s="108">
        <f t="shared" si="142"/>
        <v>33.127424640896194</v>
      </c>
      <c r="AN348" s="103">
        <f t="shared" si="143"/>
        <v>33.127424640896194</v>
      </c>
      <c r="AP348" s="73">
        <f t="shared" si="144"/>
        <v>33.127424640896194</v>
      </c>
    </row>
    <row r="349" spans="2:42" x14ac:dyDescent="0.25">
      <c r="B349" s="52">
        <f t="shared" si="133"/>
        <v>44866</v>
      </c>
      <c r="C349" s="64">
        <f t="shared" si="134"/>
        <v>0</v>
      </c>
      <c r="D349" s="17">
        <v>304.5</v>
      </c>
      <c r="E349" s="65">
        <f t="shared" si="116"/>
        <v>-14.273174056962675</v>
      </c>
      <c r="F349" s="17"/>
      <c r="G349" s="56">
        <f t="shared" si="117"/>
        <v>9.3463577285079786</v>
      </c>
      <c r="H349" s="56">
        <f t="shared" si="135"/>
        <v>9.3463577285079786</v>
      </c>
      <c r="I349" s="56">
        <f t="shared" si="136"/>
        <v>9.3463577285079786</v>
      </c>
      <c r="J349" s="65">
        <f t="shared" si="118"/>
        <v>9.3463577285079786</v>
      </c>
      <c r="K349" s="58">
        <f t="shared" si="119"/>
        <v>0.27484137685193849</v>
      </c>
      <c r="L349" s="17"/>
      <c r="M349" s="58">
        <f t="shared" si="120"/>
        <v>21.360159276370652</v>
      </c>
      <c r="N349" s="66">
        <f t="shared" si="121"/>
        <v>44866</v>
      </c>
      <c r="O349" s="58">
        <f t="shared" si="137"/>
        <v>7.0519797588940722</v>
      </c>
      <c r="P349" s="58">
        <f t="shared" si="122"/>
        <v>11.725158623148062</v>
      </c>
      <c r="Q349" s="58">
        <f t="shared" si="138"/>
        <v>16.398337487402053</v>
      </c>
      <c r="R349" s="52"/>
      <c r="S349" s="67">
        <f t="shared" si="123"/>
        <v>0.3084621195835493</v>
      </c>
      <c r="T349" s="67">
        <f t="shared" si="124"/>
        <v>0.50317790559413222</v>
      </c>
      <c r="U349" s="67">
        <f t="shared" si="125"/>
        <v>0.69789369160471515</v>
      </c>
      <c r="V349" s="67"/>
      <c r="W349" s="71">
        <f t="shared" si="126"/>
        <v>0.51456999956845528</v>
      </c>
      <c r="X349" s="17"/>
      <c r="Y349" s="68">
        <f t="shared" si="127"/>
        <v>44866</v>
      </c>
      <c r="Z349" s="69">
        <f t="shared" si="128"/>
        <v>7.4030908700051832</v>
      </c>
      <c r="AA349" s="69">
        <f t="shared" si="129"/>
        <v>12.076269734259174</v>
      </c>
      <c r="AB349" s="69">
        <f t="shared" si="130"/>
        <v>16.749448598513162</v>
      </c>
      <c r="AC349" s="17"/>
      <c r="AD349" s="69">
        <f t="shared" si="131"/>
        <v>12.349679989642926</v>
      </c>
      <c r="AE349" s="98"/>
      <c r="AF349" s="69">
        <f t="shared" si="139"/>
        <v>21.360159276370652</v>
      </c>
      <c r="AH349" s="69">
        <f t="shared" si="140"/>
        <v>9.3463577285079786</v>
      </c>
      <c r="AJ349" s="103">
        <f t="shared" si="132"/>
        <v>115.03577295024201</v>
      </c>
      <c r="AK349" s="103">
        <f t="shared" si="141"/>
        <v>244.96422704975799</v>
      </c>
      <c r="AM349" s="108">
        <f t="shared" si="142"/>
        <v>33.002161706727911</v>
      </c>
      <c r="AN349" s="103">
        <f t="shared" si="143"/>
        <v>33.002161706727911</v>
      </c>
      <c r="AP349" s="73">
        <f t="shared" si="144"/>
        <v>33.002161706727911</v>
      </c>
    </row>
    <row r="350" spans="2:42" x14ac:dyDescent="0.25">
      <c r="B350" s="52">
        <f t="shared" si="133"/>
        <v>44867</v>
      </c>
      <c r="C350" s="64">
        <f t="shared" si="134"/>
        <v>0</v>
      </c>
      <c r="D350" s="17">
        <v>305.5</v>
      </c>
      <c r="E350" s="65">
        <f t="shared" si="116"/>
        <v>-14.593739379608742</v>
      </c>
      <c r="F350" s="17"/>
      <c r="G350" s="56">
        <f t="shared" si="117"/>
        <v>9.278631367378086</v>
      </c>
      <c r="H350" s="56">
        <f t="shared" si="135"/>
        <v>9.278631367378086</v>
      </c>
      <c r="I350" s="56">
        <f t="shared" si="136"/>
        <v>9.278631367378086</v>
      </c>
      <c r="J350" s="65">
        <f t="shared" si="118"/>
        <v>9.278631367378086</v>
      </c>
      <c r="K350" s="58">
        <f t="shared" si="119"/>
        <v>0.27502604040910933</v>
      </c>
      <c r="L350" s="17"/>
      <c r="M350" s="58">
        <f t="shared" si="120"/>
        <v>21.039593953724591</v>
      </c>
      <c r="N350" s="66">
        <f t="shared" si="121"/>
        <v>44867</v>
      </c>
      <c r="O350" s="58">
        <f t="shared" si="137"/>
        <v>7.0856582759018476</v>
      </c>
      <c r="P350" s="58">
        <f t="shared" si="122"/>
        <v>11.724973959590891</v>
      </c>
      <c r="Q350" s="58">
        <f t="shared" si="138"/>
        <v>16.364289643279932</v>
      </c>
      <c r="R350" s="52"/>
      <c r="S350" s="67">
        <f t="shared" si="123"/>
        <v>0.3098653911255399</v>
      </c>
      <c r="T350" s="67">
        <f t="shared" si="124"/>
        <v>0.5031702112792501</v>
      </c>
      <c r="U350" s="67">
        <f t="shared" si="125"/>
        <v>0.69647503143296019</v>
      </c>
      <c r="V350" s="67"/>
      <c r="W350" s="71">
        <f t="shared" si="126"/>
        <v>0.51456999956845528</v>
      </c>
      <c r="X350" s="17"/>
      <c r="Y350" s="68">
        <f t="shared" si="127"/>
        <v>44867</v>
      </c>
      <c r="Z350" s="69">
        <f t="shared" si="128"/>
        <v>7.4367693870129576</v>
      </c>
      <c r="AA350" s="69">
        <f t="shared" si="129"/>
        <v>12.076085070702003</v>
      </c>
      <c r="AB350" s="69">
        <f t="shared" si="130"/>
        <v>16.715400754391045</v>
      </c>
      <c r="AC350" s="17"/>
      <c r="AD350" s="69">
        <f t="shared" si="131"/>
        <v>12.349679989642926</v>
      </c>
      <c r="AE350" s="98"/>
      <c r="AF350" s="69">
        <f t="shared" si="139"/>
        <v>21.039593953724591</v>
      </c>
      <c r="AH350" s="69">
        <f t="shared" si="140"/>
        <v>9.278631367378086</v>
      </c>
      <c r="AJ350" s="103">
        <f t="shared" si="132"/>
        <v>115.62532700011566</v>
      </c>
      <c r="AK350" s="103">
        <f t="shared" si="141"/>
        <v>244.37467299988435</v>
      </c>
      <c r="AM350" s="108">
        <f t="shared" si="142"/>
        <v>32.87481307289503</v>
      </c>
      <c r="AN350" s="103">
        <f t="shared" si="143"/>
        <v>32.87481307289503</v>
      </c>
      <c r="AP350" s="73">
        <f t="shared" si="144"/>
        <v>32.87481307289503</v>
      </c>
    </row>
    <row r="351" spans="2:42" x14ac:dyDescent="0.25">
      <c r="B351" s="52">
        <f t="shared" si="133"/>
        <v>44868</v>
      </c>
      <c r="C351" s="64">
        <f t="shared" si="134"/>
        <v>0</v>
      </c>
      <c r="D351" s="17">
        <v>306.5</v>
      </c>
      <c r="E351" s="65">
        <f t="shared" si="116"/>
        <v>-14.910363782293949</v>
      </c>
      <c r="F351" s="17"/>
      <c r="G351" s="56">
        <f t="shared" si="117"/>
        <v>9.2113226748089456</v>
      </c>
      <c r="H351" s="56">
        <f t="shared" si="135"/>
        <v>9.2113226748089456</v>
      </c>
      <c r="I351" s="56">
        <f t="shared" si="136"/>
        <v>9.2113226748089456</v>
      </c>
      <c r="J351" s="65">
        <f t="shared" si="118"/>
        <v>9.2113226748089456</v>
      </c>
      <c r="K351" s="58">
        <f t="shared" si="119"/>
        <v>0.27498714461188045</v>
      </c>
      <c r="L351" s="17"/>
      <c r="M351" s="58">
        <f t="shared" si="120"/>
        <v>20.722969551039384</v>
      </c>
      <c r="N351" s="66">
        <f t="shared" si="121"/>
        <v>44868</v>
      </c>
      <c r="O351" s="58">
        <f t="shared" si="137"/>
        <v>7.1193515179836462</v>
      </c>
      <c r="P351" s="58">
        <f t="shared" si="122"/>
        <v>11.725012855388119</v>
      </c>
      <c r="Q351" s="58">
        <f t="shared" si="138"/>
        <v>16.330674192792593</v>
      </c>
      <c r="R351" s="52"/>
      <c r="S351" s="67">
        <f t="shared" si="123"/>
        <v>0.31126927621228151</v>
      </c>
      <c r="T351" s="67">
        <f t="shared" si="124"/>
        <v>0.50317183193746795</v>
      </c>
      <c r="U351" s="67">
        <f t="shared" si="125"/>
        <v>0.69507438766265439</v>
      </c>
      <c r="V351" s="67"/>
      <c r="W351" s="71">
        <f t="shared" si="126"/>
        <v>0.51456999956845528</v>
      </c>
      <c r="X351" s="17"/>
      <c r="Y351" s="68">
        <f t="shared" si="127"/>
        <v>44868</v>
      </c>
      <c r="Z351" s="69">
        <f t="shared" si="128"/>
        <v>7.4704626290947562</v>
      </c>
      <c r="AA351" s="69">
        <f t="shared" si="129"/>
        <v>12.076123966499232</v>
      </c>
      <c r="AB351" s="69">
        <f t="shared" si="130"/>
        <v>16.681785303903705</v>
      </c>
      <c r="AC351" s="17"/>
      <c r="AD351" s="69">
        <f t="shared" si="131"/>
        <v>12.349679989642926</v>
      </c>
      <c r="AE351" s="98"/>
      <c r="AF351" s="69">
        <f t="shared" si="139"/>
        <v>20.722969551039384</v>
      </c>
      <c r="AH351" s="69">
        <f t="shared" si="140"/>
        <v>9.2113226748089492</v>
      </c>
      <c r="AJ351" s="103">
        <f t="shared" si="132"/>
        <v>116.20965490629447</v>
      </c>
      <c r="AK351" s="103">
        <f t="shared" si="141"/>
        <v>243.79034509370553</v>
      </c>
      <c r="AM351" s="108">
        <f t="shared" si="142"/>
        <v>32.745494537214562</v>
      </c>
      <c r="AN351" s="103">
        <f t="shared" si="143"/>
        <v>32.745494537214562</v>
      </c>
      <c r="AP351" s="73">
        <f t="shared" si="144"/>
        <v>32.745494537214562</v>
      </c>
    </row>
    <row r="352" spans="2:42" x14ac:dyDescent="0.25">
      <c r="B352" s="52">
        <f t="shared" si="133"/>
        <v>44869</v>
      </c>
      <c r="C352" s="64">
        <f t="shared" si="134"/>
        <v>0</v>
      </c>
      <c r="D352" s="17">
        <v>307.5</v>
      </c>
      <c r="E352" s="65">
        <f t="shared" si="116"/>
        <v>-15.22293434406855</v>
      </c>
      <c r="F352" s="17"/>
      <c r="G352" s="56">
        <f t="shared" si="117"/>
        <v>9.1444571759864424</v>
      </c>
      <c r="H352" s="56">
        <f t="shared" si="135"/>
        <v>9.1444571759864424</v>
      </c>
      <c r="I352" s="56">
        <f t="shared" si="136"/>
        <v>9.1444571759864424</v>
      </c>
      <c r="J352" s="65">
        <f t="shared" si="118"/>
        <v>9.1444571759864424</v>
      </c>
      <c r="K352" s="58">
        <f t="shared" si="119"/>
        <v>0.27472368287858928</v>
      </c>
      <c r="L352" s="17"/>
      <c r="M352" s="58">
        <f t="shared" si="120"/>
        <v>20.410398989264777</v>
      </c>
      <c r="N352" s="66">
        <f t="shared" si="121"/>
        <v>44869</v>
      </c>
      <c r="O352" s="58">
        <f t="shared" si="137"/>
        <v>7.1530477291281898</v>
      </c>
      <c r="P352" s="58">
        <f t="shared" si="122"/>
        <v>11.725276317121411</v>
      </c>
      <c r="Q352" s="58">
        <f t="shared" si="138"/>
        <v>16.297504905114632</v>
      </c>
      <c r="R352" s="52"/>
      <c r="S352" s="67">
        <f t="shared" si="123"/>
        <v>0.31267328500997082</v>
      </c>
      <c r="T352" s="67">
        <f t="shared" si="124"/>
        <v>0.50318280950968841</v>
      </c>
      <c r="U352" s="67">
        <f t="shared" si="125"/>
        <v>0.693692334009406</v>
      </c>
      <c r="V352" s="67"/>
      <c r="W352" s="71">
        <f t="shared" si="126"/>
        <v>0.51456999956845528</v>
      </c>
      <c r="X352" s="17"/>
      <c r="Y352" s="68">
        <f t="shared" si="127"/>
        <v>44869</v>
      </c>
      <c r="Z352" s="69">
        <f t="shared" si="128"/>
        <v>7.5041588402392998</v>
      </c>
      <c r="AA352" s="69">
        <f t="shared" si="129"/>
        <v>12.076387428232522</v>
      </c>
      <c r="AB352" s="69">
        <f t="shared" si="130"/>
        <v>16.648616016225745</v>
      </c>
      <c r="AC352" s="17"/>
      <c r="AD352" s="69">
        <f t="shared" si="131"/>
        <v>12.349679989642926</v>
      </c>
      <c r="AE352" s="98"/>
      <c r="AF352" s="69">
        <f t="shared" si="139"/>
        <v>20.410398989264777</v>
      </c>
      <c r="AH352" s="69">
        <f t="shared" si="140"/>
        <v>9.1444571759864459</v>
      </c>
      <c r="AJ352" s="103">
        <f t="shared" si="132"/>
        <v>116.78854412101647</v>
      </c>
      <c r="AK352" s="103">
        <f t="shared" si="141"/>
        <v>243.21145587898354</v>
      </c>
      <c r="AM352" s="108">
        <f t="shared" si="142"/>
        <v>32.614327167242863</v>
      </c>
      <c r="AN352" s="103">
        <f t="shared" si="143"/>
        <v>32.614327167242863</v>
      </c>
      <c r="AP352" s="73">
        <f t="shared" si="144"/>
        <v>32.614327167242863</v>
      </c>
    </row>
    <row r="353" spans="2:42" x14ac:dyDescent="0.25">
      <c r="B353" s="52">
        <f t="shared" si="133"/>
        <v>44870</v>
      </c>
      <c r="C353" s="64">
        <f t="shared" si="134"/>
        <v>0</v>
      </c>
      <c r="D353" s="17">
        <v>308.5</v>
      </c>
      <c r="E353" s="65">
        <f t="shared" si="116"/>
        <v>-15.53133815395657</v>
      </c>
      <c r="F353" s="17"/>
      <c r="G353" s="56">
        <f t="shared" si="117"/>
        <v>9.07806144729145</v>
      </c>
      <c r="H353" s="56">
        <f t="shared" si="135"/>
        <v>9.07806144729145</v>
      </c>
      <c r="I353" s="56">
        <f t="shared" si="136"/>
        <v>9.07806144729145</v>
      </c>
      <c r="J353" s="65">
        <f t="shared" si="118"/>
        <v>9.07806144729145</v>
      </c>
      <c r="K353" s="58">
        <f t="shared" si="119"/>
        <v>0.27423487563413623</v>
      </c>
      <c r="L353" s="17"/>
      <c r="M353" s="58">
        <f t="shared" si="120"/>
        <v>20.101995179376758</v>
      </c>
      <c r="N353" s="66">
        <f t="shared" si="121"/>
        <v>44870</v>
      </c>
      <c r="O353" s="58">
        <f t="shared" si="137"/>
        <v>7.1867344007201392</v>
      </c>
      <c r="P353" s="58">
        <f t="shared" si="122"/>
        <v>11.725765124365864</v>
      </c>
      <c r="Q353" s="58">
        <f t="shared" si="138"/>
        <v>16.264795848011588</v>
      </c>
      <c r="R353" s="52"/>
      <c r="S353" s="67">
        <f t="shared" si="123"/>
        <v>0.31407689632630209</v>
      </c>
      <c r="T353" s="67">
        <f t="shared" si="124"/>
        <v>0.50320317647820734</v>
      </c>
      <c r="U353" s="67">
        <f t="shared" si="125"/>
        <v>0.69232945663011247</v>
      </c>
      <c r="V353" s="67"/>
      <c r="W353" s="71">
        <f t="shared" si="126"/>
        <v>0.51456999956845528</v>
      </c>
      <c r="X353" s="17"/>
      <c r="Y353" s="68">
        <f t="shared" si="127"/>
        <v>44870</v>
      </c>
      <c r="Z353" s="69">
        <f t="shared" si="128"/>
        <v>7.5378455118312502</v>
      </c>
      <c r="AA353" s="69">
        <f t="shared" si="129"/>
        <v>12.076876235476977</v>
      </c>
      <c r="AB353" s="69">
        <f t="shared" si="130"/>
        <v>16.6159069591227</v>
      </c>
      <c r="AC353" s="17"/>
      <c r="AD353" s="69">
        <f t="shared" si="131"/>
        <v>12.349679989642926</v>
      </c>
      <c r="AE353" s="98"/>
      <c r="AF353" s="69">
        <f t="shared" si="139"/>
        <v>20.101995179376758</v>
      </c>
      <c r="AH353" s="69">
        <f t="shared" si="140"/>
        <v>9.07806144729145</v>
      </c>
      <c r="AJ353" s="103">
        <f t="shared" si="132"/>
        <v>117.36177709650867</v>
      </c>
      <c r="AK353" s="103">
        <f t="shared" si="141"/>
        <v>242.63822290349134</v>
      </c>
      <c r="AM353" s="108">
        <f t="shared" si="142"/>
        <v>32.481437389190212</v>
      </c>
      <c r="AN353" s="103">
        <f t="shared" si="143"/>
        <v>32.481437389190212</v>
      </c>
      <c r="AP353" s="73">
        <f t="shared" si="144"/>
        <v>32.481437389190212</v>
      </c>
    </row>
    <row r="354" spans="2:42" x14ac:dyDescent="0.25">
      <c r="B354" s="52">
        <f t="shared" si="133"/>
        <v>44871</v>
      </c>
      <c r="C354" s="64">
        <f t="shared" si="134"/>
        <v>0</v>
      </c>
      <c r="D354" s="17">
        <v>309.5</v>
      </c>
      <c r="E354" s="65">
        <f t="shared" si="116"/>
        <v>-15.835462369771522</v>
      </c>
      <c r="F354" s="17"/>
      <c r="G354" s="56">
        <f t="shared" si="117"/>
        <v>9.0121631322683218</v>
      </c>
      <c r="H354" s="56">
        <f t="shared" si="135"/>
        <v>9.0121631322683218</v>
      </c>
      <c r="I354" s="56">
        <f t="shared" si="136"/>
        <v>9.0121631322683218</v>
      </c>
      <c r="J354" s="65">
        <f t="shared" si="118"/>
        <v>9.0121631322683218</v>
      </c>
      <c r="K354" s="58">
        <f t="shared" si="119"/>
        <v>0.27352017153973507</v>
      </c>
      <c r="L354" s="17"/>
      <c r="M354" s="58">
        <f t="shared" si="120"/>
        <v>19.797870963561806</v>
      </c>
      <c r="N354" s="66">
        <f t="shared" si="121"/>
        <v>44871</v>
      </c>
      <c r="O354" s="58">
        <f t="shared" si="137"/>
        <v>7.2203982623261043</v>
      </c>
      <c r="P354" s="58">
        <f t="shared" si="122"/>
        <v>11.726479828460265</v>
      </c>
      <c r="Q354" s="58">
        <f t="shared" si="138"/>
        <v>16.232561394594427</v>
      </c>
      <c r="R354" s="52"/>
      <c r="S354" s="67">
        <f t="shared" si="123"/>
        <v>0.31547955722655063</v>
      </c>
      <c r="T354" s="67">
        <f t="shared" si="124"/>
        <v>0.503232955815474</v>
      </c>
      <c r="U354" s="67">
        <f t="shared" si="125"/>
        <v>0.69098635440439748</v>
      </c>
      <c r="V354" s="67"/>
      <c r="W354" s="71">
        <f t="shared" si="126"/>
        <v>0.51456999956845528</v>
      </c>
      <c r="X354" s="17"/>
      <c r="Y354" s="68">
        <f t="shared" si="127"/>
        <v>44871</v>
      </c>
      <c r="Z354" s="69">
        <f t="shared" si="128"/>
        <v>7.5715093734372152</v>
      </c>
      <c r="AA354" s="69">
        <f t="shared" si="129"/>
        <v>12.077590939571376</v>
      </c>
      <c r="AB354" s="69">
        <f t="shared" si="130"/>
        <v>16.58367250570554</v>
      </c>
      <c r="AC354" s="17"/>
      <c r="AD354" s="69">
        <f t="shared" si="131"/>
        <v>12.349679989642926</v>
      </c>
      <c r="AE354" s="98"/>
      <c r="AF354" s="69">
        <f t="shared" si="139"/>
        <v>19.797870963561806</v>
      </c>
      <c r="AH354" s="69">
        <f t="shared" si="140"/>
        <v>9.0121631322683236</v>
      </c>
      <c r="AJ354" s="103">
        <f t="shared" si="132"/>
        <v>117.92913122806917</v>
      </c>
      <c r="AK354" s="103">
        <f t="shared" si="141"/>
        <v>242.07086877193083</v>
      </c>
      <c r="AM354" s="108">
        <f t="shared" si="142"/>
        <v>32.346957066751301</v>
      </c>
      <c r="AN354" s="103">
        <f t="shared" si="143"/>
        <v>32.346957066751301</v>
      </c>
      <c r="AP354" s="73">
        <f t="shared" si="144"/>
        <v>32.346957066751301</v>
      </c>
    </row>
    <row r="355" spans="2:42" x14ac:dyDescent="0.25">
      <c r="B355" s="52">
        <f t="shared" si="133"/>
        <v>44872</v>
      </c>
      <c r="C355" s="64">
        <f t="shared" si="134"/>
        <v>0</v>
      </c>
      <c r="D355" s="17">
        <v>310.5</v>
      </c>
      <c r="E355" s="65">
        <f t="shared" si="116"/>
        <v>-16.135194280285781</v>
      </c>
      <c r="F355" s="17"/>
      <c r="G355" s="56">
        <f t="shared" si="117"/>
        <v>8.946790955138253</v>
      </c>
      <c r="H355" s="56">
        <f t="shared" si="135"/>
        <v>8.946790955138253</v>
      </c>
      <c r="I355" s="56">
        <f t="shared" si="136"/>
        <v>8.946790955138253</v>
      </c>
      <c r="J355" s="65">
        <f t="shared" si="118"/>
        <v>8.946790955138253</v>
      </c>
      <c r="K355" s="58">
        <f t="shared" si="119"/>
        <v>0.27257924847231418</v>
      </c>
      <c r="L355" s="17"/>
      <c r="M355" s="58">
        <f t="shared" si="120"/>
        <v>19.498139053047552</v>
      </c>
      <c r="N355" s="66">
        <f t="shared" si="121"/>
        <v>44872</v>
      </c>
      <c r="O355" s="58">
        <f t="shared" si="137"/>
        <v>7.2540252739585585</v>
      </c>
      <c r="P355" s="58">
        <f t="shared" si="122"/>
        <v>11.727420751527685</v>
      </c>
      <c r="Q355" s="58">
        <f t="shared" si="138"/>
        <v>16.200816229096812</v>
      </c>
      <c r="R355" s="52"/>
      <c r="S355" s="67">
        <f t="shared" si="123"/>
        <v>0.31688068271123626</v>
      </c>
      <c r="T355" s="67">
        <f t="shared" si="124"/>
        <v>0.5032721609432832</v>
      </c>
      <c r="U355" s="67">
        <f t="shared" si="125"/>
        <v>0.68966363917533013</v>
      </c>
      <c r="V355" s="67"/>
      <c r="W355" s="71">
        <f t="shared" si="126"/>
        <v>0.51456999956845528</v>
      </c>
      <c r="X355" s="17"/>
      <c r="Y355" s="68">
        <f t="shared" si="127"/>
        <v>44872</v>
      </c>
      <c r="Z355" s="69">
        <f t="shared" si="128"/>
        <v>7.6051363850696703</v>
      </c>
      <c r="AA355" s="69">
        <f t="shared" si="129"/>
        <v>12.078531862638798</v>
      </c>
      <c r="AB355" s="69">
        <f t="shared" si="130"/>
        <v>16.551927340207925</v>
      </c>
      <c r="AC355" s="17"/>
      <c r="AD355" s="69">
        <f t="shared" si="131"/>
        <v>12.349679989642926</v>
      </c>
      <c r="AE355" s="98"/>
      <c r="AF355" s="69">
        <f t="shared" si="139"/>
        <v>19.498139053047552</v>
      </c>
      <c r="AH355" s="69">
        <f t="shared" si="140"/>
        <v>8.9467909551382547</v>
      </c>
      <c r="AJ355" s="103">
        <f t="shared" si="132"/>
        <v>118.49037880982129</v>
      </c>
      <c r="AK355" s="103">
        <f t="shared" si="141"/>
        <v>241.50962119017871</v>
      </c>
      <c r="AM355" s="108">
        <f t="shared" si="142"/>
        <v>32.211023568398858</v>
      </c>
      <c r="AN355" s="103">
        <f t="shared" si="143"/>
        <v>32.211023568398858</v>
      </c>
      <c r="AP355" s="73">
        <f t="shared" si="144"/>
        <v>32.211023568398858</v>
      </c>
    </row>
    <row r="356" spans="2:42" x14ac:dyDescent="0.25">
      <c r="B356" s="52">
        <f t="shared" si="133"/>
        <v>44873</v>
      </c>
      <c r="C356" s="64">
        <f t="shared" si="134"/>
        <v>0</v>
      </c>
      <c r="D356" s="17">
        <v>311.5</v>
      </c>
      <c r="E356" s="65">
        <f t="shared" si="116"/>
        <v>-16.430421370771025</v>
      </c>
      <c r="F356" s="17"/>
      <c r="G356" s="56">
        <f t="shared" si="117"/>
        <v>8.8819747315637461</v>
      </c>
      <c r="H356" s="56">
        <f t="shared" si="135"/>
        <v>8.8819747315637461</v>
      </c>
      <c r="I356" s="56">
        <f t="shared" si="136"/>
        <v>8.8819747315637461</v>
      </c>
      <c r="J356" s="65">
        <f t="shared" si="118"/>
        <v>8.8819747315637461</v>
      </c>
      <c r="K356" s="58">
        <f t="shared" si="119"/>
        <v>0.2714120142523464</v>
      </c>
      <c r="L356" s="17"/>
      <c r="M356" s="58">
        <f t="shared" si="120"/>
        <v>19.202911962562311</v>
      </c>
      <c r="N356" s="66">
        <f t="shared" si="121"/>
        <v>44873</v>
      </c>
      <c r="O356" s="58">
        <f t="shared" si="137"/>
        <v>7.2876006199657803</v>
      </c>
      <c r="P356" s="58">
        <f t="shared" si="122"/>
        <v>11.728587985747653</v>
      </c>
      <c r="Q356" s="58">
        <f t="shared" si="138"/>
        <v>16.169575351529527</v>
      </c>
      <c r="R356" s="52"/>
      <c r="S356" s="67">
        <f t="shared" si="123"/>
        <v>0.31827965546153714</v>
      </c>
      <c r="T356" s="67">
        <f t="shared" si="124"/>
        <v>0.50332079570244848</v>
      </c>
      <c r="U356" s="67">
        <f t="shared" si="125"/>
        <v>0.68836193594335993</v>
      </c>
      <c r="V356" s="67"/>
      <c r="W356" s="71">
        <f t="shared" si="126"/>
        <v>0.51456999956845528</v>
      </c>
      <c r="X356" s="17"/>
      <c r="Y356" s="68">
        <f t="shared" si="127"/>
        <v>44873</v>
      </c>
      <c r="Z356" s="69">
        <f t="shared" si="128"/>
        <v>7.6387117310768913</v>
      </c>
      <c r="AA356" s="69">
        <f t="shared" si="129"/>
        <v>12.079699096858764</v>
      </c>
      <c r="AB356" s="69">
        <f t="shared" si="130"/>
        <v>16.52068646264064</v>
      </c>
      <c r="AC356" s="17"/>
      <c r="AD356" s="69">
        <f t="shared" si="131"/>
        <v>12.349679989642926</v>
      </c>
      <c r="AE356" s="98"/>
      <c r="AF356" s="69">
        <f t="shared" si="139"/>
        <v>19.202911962562311</v>
      </c>
      <c r="AH356" s="69">
        <f t="shared" si="140"/>
        <v>8.8819747315637478</v>
      </c>
      <c r="AJ356" s="103">
        <f t="shared" si="132"/>
        <v>119.04528700467189</v>
      </c>
      <c r="AK356" s="103">
        <f t="shared" si="141"/>
        <v>240.95471299532812</v>
      </c>
      <c r="AM356" s="108">
        <f t="shared" si="142"/>
        <v>32.073779821601903</v>
      </c>
      <c r="AN356" s="103">
        <f t="shared" si="143"/>
        <v>32.073779821601903</v>
      </c>
      <c r="AP356" s="73">
        <f t="shared" si="144"/>
        <v>32.073779821601903</v>
      </c>
    </row>
    <row r="357" spans="2:42" x14ac:dyDescent="0.25">
      <c r="B357" s="52">
        <f t="shared" si="133"/>
        <v>44874</v>
      </c>
      <c r="C357" s="64">
        <f t="shared" si="134"/>
        <v>0</v>
      </c>
      <c r="D357" s="17">
        <v>312.5</v>
      </c>
      <c r="E357" s="65">
        <f t="shared" si="116"/>
        <v>-16.721031391915208</v>
      </c>
      <c r="F357" s="17"/>
      <c r="G357" s="56">
        <f t="shared" si="117"/>
        <v>8.8177453763539564</v>
      </c>
      <c r="H357" s="56">
        <f t="shared" si="135"/>
        <v>8.8177453763539564</v>
      </c>
      <c r="I357" s="56">
        <f t="shared" si="136"/>
        <v>8.8177453763539564</v>
      </c>
      <c r="J357" s="65">
        <f t="shared" si="118"/>
        <v>8.8177453763539564</v>
      </c>
      <c r="K357" s="58">
        <f t="shared" si="119"/>
        <v>0.27001860711916265</v>
      </c>
      <c r="L357" s="17"/>
      <c r="M357" s="58">
        <f t="shared" si="120"/>
        <v>18.912301941418121</v>
      </c>
      <c r="N357" s="66">
        <f t="shared" si="121"/>
        <v>44874</v>
      </c>
      <c r="O357" s="58">
        <f t="shared" si="137"/>
        <v>7.3211087047038594</v>
      </c>
      <c r="P357" s="58">
        <f t="shared" si="122"/>
        <v>11.729981392880838</v>
      </c>
      <c r="Q357" s="58">
        <f t="shared" si="138"/>
        <v>16.138854081057815</v>
      </c>
      <c r="R357" s="52"/>
      <c r="S357" s="67">
        <f t="shared" si="123"/>
        <v>0.31967582565895714</v>
      </c>
      <c r="T357" s="67">
        <f t="shared" si="124"/>
        <v>0.50337885433299789</v>
      </c>
      <c r="U357" s="67">
        <f t="shared" si="125"/>
        <v>0.68708188300703865</v>
      </c>
      <c r="V357" s="67"/>
      <c r="W357" s="71">
        <f t="shared" si="126"/>
        <v>0.51456999956845528</v>
      </c>
      <c r="X357" s="17"/>
      <c r="Y357" s="68">
        <f t="shared" si="127"/>
        <v>44874</v>
      </c>
      <c r="Z357" s="69">
        <f t="shared" si="128"/>
        <v>7.6722198158149713</v>
      </c>
      <c r="AA357" s="69">
        <f t="shared" si="129"/>
        <v>12.08109250399195</v>
      </c>
      <c r="AB357" s="69">
        <f t="shared" si="130"/>
        <v>16.489965192168928</v>
      </c>
      <c r="AC357" s="17"/>
      <c r="AD357" s="69">
        <f t="shared" si="131"/>
        <v>12.349679989642926</v>
      </c>
      <c r="AE357" s="98"/>
      <c r="AF357" s="69">
        <f t="shared" si="139"/>
        <v>18.912301941418121</v>
      </c>
      <c r="AH357" s="69">
        <f t="shared" si="140"/>
        <v>8.8177453763539564</v>
      </c>
      <c r="AJ357" s="103">
        <f t="shared" si="132"/>
        <v>119.59361783010444</v>
      </c>
      <c r="AK357" s="103">
        <f t="shared" si="141"/>
        <v>240.40638216989555</v>
      </c>
      <c r="AM357" s="108">
        <f t="shared" si="142"/>
        <v>31.935374352347516</v>
      </c>
      <c r="AN357" s="103">
        <f t="shared" si="143"/>
        <v>31.935374352347516</v>
      </c>
      <c r="AP357" s="73">
        <f t="shared" si="144"/>
        <v>31.935374352347516</v>
      </c>
    </row>
    <row r="358" spans="2:42" x14ac:dyDescent="0.25">
      <c r="B358" s="52">
        <f t="shared" si="133"/>
        <v>44875</v>
      </c>
      <c r="C358" s="64">
        <f t="shared" si="134"/>
        <v>0</v>
      </c>
      <c r="D358" s="17">
        <v>313.5</v>
      </c>
      <c r="E358" s="65">
        <f t="shared" si="116"/>
        <v>-17.006912432110671</v>
      </c>
      <c r="F358" s="17"/>
      <c r="G358" s="56">
        <f t="shared" si="117"/>
        <v>8.7541349077846071</v>
      </c>
      <c r="H358" s="56">
        <f t="shared" si="135"/>
        <v>8.7541349077846071</v>
      </c>
      <c r="I358" s="56">
        <f t="shared" si="136"/>
        <v>8.7541349077846071</v>
      </c>
      <c r="J358" s="65">
        <f t="shared" si="118"/>
        <v>8.7541349077846071</v>
      </c>
      <c r="K358" s="58">
        <f t="shared" si="119"/>
        <v>0.26839939595309303</v>
      </c>
      <c r="L358" s="17"/>
      <c r="M358" s="58">
        <f t="shared" si="120"/>
        <v>18.626420901222659</v>
      </c>
      <c r="N358" s="66">
        <f t="shared" si="121"/>
        <v>44875</v>
      </c>
      <c r="O358" s="58">
        <f t="shared" si="137"/>
        <v>7.3545331501546034</v>
      </c>
      <c r="P358" s="58">
        <f t="shared" si="122"/>
        <v>11.731600604046907</v>
      </c>
      <c r="Q358" s="58">
        <f t="shared" si="138"/>
        <v>16.108668057939212</v>
      </c>
      <c r="R358" s="52"/>
      <c r="S358" s="67">
        <f t="shared" si="123"/>
        <v>0.32106851088607147</v>
      </c>
      <c r="T358" s="67">
        <f t="shared" si="124"/>
        <v>0.50344632146491741</v>
      </c>
      <c r="U358" s="67">
        <f t="shared" si="125"/>
        <v>0.68582413204376347</v>
      </c>
      <c r="V358" s="67"/>
      <c r="W358" s="71">
        <f t="shared" si="126"/>
        <v>0.51456999956845528</v>
      </c>
      <c r="X358" s="17"/>
      <c r="Y358" s="68">
        <f t="shared" si="127"/>
        <v>44875</v>
      </c>
      <c r="Z358" s="69">
        <f t="shared" si="128"/>
        <v>7.7056442612657152</v>
      </c>
      <c r="AA358" s="69">
        <f t="shared" si="129"/>
        <v>12.082711715158018</v>
      </c>
      <c r="AB358" s="69">
        <f t="shared" si="130"/>
        <v>16.459779169050321</v>
      </c>
      <c r="AC358" s="17"/>
      <c r="AD358" s="69">
        <f t="shared" si="131"/>
        <v>12.349679989642926</v>
      </c>
      <c r="AE358" s="98"/>
      <c r="AF358" s="69">
        <f t="shared" si="139"/>
        <v>18.626420901222659</v>
      </c>
      <c r="AH358" s="69">
        <f t="shared" si="140"/>
        <v>8.7541349077846071</v>
      </c>
      <c r="AJ358" s="103">
        <f t="shared" si="132"/>
        <v>120.13512816153795</v>
      </c>
      <c r="AK358" s="103">
        <f t="shared" si="141"/>
        <v>239.86487183846205</v>
      </c>
      <c r="AM358" s="108">
        <f t="shared" si="142"/>
        <v>31.795961308265635</v>
      </c>
      <c r="AN358" s="103">
        <f t="shared" si="143"/>
        <v>31.795961308265635</v>
      </c>
      <c r="AP358" s="73">
        <f t="shared" si="144"/>
        <v>31.795961308265635</v>
      </c>
    </row>
    <row r="359" spans="2:42" x14ac:dyDescent="0.25">
      <c r="B359" s="52">
        <f t="shared" si="133"/>
        <v>44876</v>
      </c>
      <c r="C359" s="64">
        <f t="shared" si="134"/>
        <v>0</v>
      </c>
      <c r="D359" s="17">
        <v>314.5</v>
      </c>
      <c r="E359" s="65">
        <f t="shared" si="116"/>
        <v>-17.287952993095519</v>
      </c>
      <c r="F359" s="17"/>
      <c r="G359" s="56">
        <f t="shared" si="117"/>
        <v>8.6911764481913352</v>
      </c>
      <c r="H359" s="56">
        <f t="shared" si="135"/>
        <v>8.6911764481913352</v>
      </c>
      <c r="I359" s="56">
        <f t="shared" si="136"/>
        <v>8.6911764481913352</v>
      </c>
      <c r="J359" s="65">
        <f t="shared" si="118"/>
        <v>8.6911764481913352</v>
      </c>
      <c r="K359" s="58">
        <f t="shared" si="119"/>
        <v>0.26655498024406094</v>
      </c>
      <c r="L359" s="17"/>
      <c r="M359" s="58">
        <f t="shared" si="120"/>
        <v>18.34538034023781</v>
      </c>
      <c r="N359" s="66">
        <f t="shared" si="121"/>
        <v>44876</v>
      </c>
      <c r="O359" s="58">
        <f t="shared" si="137"/>
        <v>7.3878567956602712</v>
      </c>
      <c r="P359" s="58">
        <f t="shared" si="122"/>
        <v>11.733445019755939</v>
      </c>
      <c r="Q359" s="58">
        <f t="shared" si="138"/>
        <v>16.079033243851605</v>
      </c>
      <c r="R359" s="52"/>
      <c r="S359" s="67">
        <f t="shared" si="123"/>
        <v>0.32245699611547429</v>
      </c>
      <c r="T359" s="67">
        <f t="shared" si="124"/>
        <v>0.5035231721194604</v>
      </c>
      <c r="U359" s="67">
        <f t="shared" si="125"/>
        <v>0.68458934812344652</v>
      </c>
      <c r="V359" s="67"/>
      <c r="W359" s="71">
        <f t="shared" si="126"/>
        <v>0.51456999956845528</v>
      </c>
      <c r="X359" s="17"/>
      <c r="Y359" s="68">
        <f t="shared" si="127"/>
        <v>44876</v>
      </c>
      <c r="Z359" s="69">
        <f t="shared" si="128"/>
        <v>7.738967906771383</v>
      </c>
      <c r="AA359" s="69">
        <f t="shared" si="129"/>
        <v>12.08455613086705</v>
      </c>
      <c r="AB359" s="69">
        <f t="shared" si="130"/>
        <v>16.430144354962717</v>
      </c>
      <c r="AC359" s="17"/>
      <c r="AD359" s="69">
        <f t="shared" si="131"/>
        <v>12.349679989642926</v>
      </c>
      <c r="AE359" s="98"/>
      <c r="AF359" s="69">
        <f t="shared" si="139"/>
        <v>18.34538034023781</v>
      </c>
      <c r="AH359" s="69">
        <f t="shared" si="140"/>
        <v>8.6911764481913352</v>
      </c>
      <c r="AJ359" s="103">
        <f t="shared" si="132"/>
        <v>120.66956975507817</v>
      </c>
      <c r="AK359" s="103">
        <f t="shared" si="141"/>
        <v>239.33043024492184</v>
      </c>
      <c r="AM359" s="108">
        <f t="shared" si="142"/>
        <v>31.655700463582331</v>
      </c>
      <c r="AN359" s="103">
        <f t="shared" si="143"/>
        <v>31.655700463582331</v>
      </c>
      <c r="AP359" s="73">
        <f t="shared" si="144"/>
        <v>31.655700463582331</v>
      </c>
    </row>
    <row r="360" spans="2:42" x14ac:dyDescent="0.25">
      <c r="B360" s="52">
        <f t="shared" si="133"/>
        <v>44877</v>
      </c>
      <c r="C360" s="64">
        <f t="shared" si="134"/>
        <v>0</v>
      </c>
      <c r="D360" s="17">
        <v>315.5</v>
      </c>
      <c r="E360" s="65">
        <f t="shared" si="116"/>
        <v>-17.564042068916873</v>
      </c>
      <c r="F360" s="17"/>
      <c r="G360" s="56">
        <f t="shared" si="117"/>
        <v>8.6289042204819246</v>
      </c>
      <c r="H360" s="56">
        <f t="shared" si="135"/>
        <v>8.6289042204819246</v>
      </c>
      <c r="I360" s="56">
        <f t="shared" si="136"/>
        <v>8.6289042204819246</v>
      </c>
      <c r="J360" s="65">
        <f t="shared" si="118"/>
        <v>8.6289042204819246</v>
      </c>
      <c r="K360" s="58">
        <f t="shared" si="119"/>
        <v>0.26448618980654359</v>
      </c>
      <c r="L360" s="17"/>
      <c r="M360" s="58">
        <f t="shared" si="120"/>
        <v>18.069291264416464</v>
      </c>
      <c r="N360" s="66">
        <f t="shared" si="121"/>
        <v>44877</v>
      </c>
      <c r="O360" s="58">
        <f t="shared" si="137"/>
        <v>7.4210616999524941</v>
      </c>
      <c r="P360" s="58">
        <f t="shared" si="122"/>
        <v>11.735513810193456</v>
      </c>
      <c r="Q360" s="58">
        <f t="shared" si="138"/>
        <v>16.049965920434417</v>
      </c>
      <c r="R360" s="52"/>
      <c r="S360" s="67">
        <f t="shared" si="123"/>
        <v>0.32384053379431688</v>
      </c>
      <c r="T360" s="67">
        <f t="shared" si="124"/>
        <v>0.5036093717210236</v>
      </c>
      <c r="U360" s="67">
        <f t="shared" si="125"/>
        <v>0.68337820964773033</v>
      </c>
      <c r="V360" s="67"/>
      <c r="W360" s="71">
        <f t="shared" si="126"/>
        <v>0.51456999956845528</v>
      </c>
      <c r="X360" s="17"/>
      <c r="Y360" s="68">
        <f t="shared" si="127"/>
        <v>44877</v>
      </c>
      <c r="Z360" s="69">
        <f t="shared" si="128"/>
        <v>7.772172811063605</v>
      </c>
      <c r="AA360" s="69">
        <f t="shared" si="129"/>
        <v>12.086624921304566</v>
      </c>
      <c r="AB360" s="69">
        <f t="shared" si="130"/>
        <v>16.401077031545526</v>
      </c>
      <c r="AC360" s="17"/>
      <c r="AD360" s="69">
        <f t="shared" si="131"/>
        <v>12.349679989642926</v>
      </c>
      <c r="AE360" s="98"/>
      <c r="AF360" s="69">
        <f t="shared" si="139"/>
        <v>18.069291264416464</v>
      </c>
      <c r="AH360" s="69">
        <f t="shared" si="140"/>
        <v>8.6289042204819211</v>
      </c>
      <c r="AJ360" s="103">
        <f t="shared" si="132"/>
        <v>121.19668929157679</v>
      </c>
      <c r="AK360" s="103">
        <f t="shared" si="141"/>
        <v>238.80331070842323</v>
      </c>
      <c r="AM360" s="108">
        <f t="shared" si="142"/>
        <v>31.514757204059958</v>
      </c>
      <c r="AN360" s="103">
        <f t="shared" si="143"/>
        <v>31.514757204059958</v>
      </c>
      <c r="AP360" s="73">
        <f t="shared" si="144"/>
        <v>31.514757204059958</v>
      </c>
    </row>
    <row r="361" spans="2:42" x14ac:dyDescent="0.25">
      <c r="B361" s="52">
        <f t="shared" si="133"/>
        <v>44878</v>
      </c>
      <c r="C361" s="64">
        <f t="shared" si="134"/>
        <v>0</v>
      </c>
      <c r="D361" s="17">
        <v>316.5</v>
      </c>
      <c r="E361" s="65">
        <f t="shared" si="116"/>
        <v>-17.835069228170894</v>
      </c>
      <c r="F361" s="17"/>
      <c r="G361" s="56">
        <f t="shared" si="117"/>
        <v>8.5673535402011218</v>
      </c>
      <c r="H361" s="56">
        <f t="shared" si="135"/>
        <v>8.5673535402011218</v>
      </c>
      <c r="I361" s="56">
        <f t="shared" si="136"/>
        <v>8.5673535402011218</v>
      </c>
      <c r="J361" s="65">
        <f t="shared" si="118"/>
        <v>8.5673535402011218</v>
      </c>
      <c r="K361" s="58">
        <f t="shared" si="119"/>
        <v>0.26219408424109458</v>
      </c>
      <c r="L361" s="17"/>
      <c r="M361" s="58">
        <f t="shared" si="120"/>
        <v>17.798264105162446</v>
      </c>
      <c r="N361" s="66">
        <f t="shared" si="121"/>
        <v>44878</v>
      </c>
      <c r="O361" s="58">
        <f t="shared" si="137"/>
        <v>7.4541291456583441</v>
      </c>
      <c r="P361" s="58">
        <f t="shared" si="122"/>
        <v>11.737805915758905</v>
      </c>
      <c r="Q361" s="58">
        <f t="shared" si="138"/>
        <v>16.021482685859468</v>
      </c>
      <c r="R361" s="52"/>
      <c r="S361" s="67">
        <f t="shared" si="123"/>
        <v>0.32521834403206062</v>
      </c>
      <c r="T361" s="67">
        <f t="shared" si="124"/>
        <v>0.50370487611958403</v>
      </c>
      <c r="U361" s="67">
        <f t="shared" si="125"/>
        <v>0.68219140820710744</v>
      </c>
      <c r="V361" s="67"/>
      <c r="W361" s="71">
        <f t="shared" si="126"/>
        <v>0.51456999956845528</v>
      </c>
      <c r="X361" s="17"/>
      <c r="Y361" s="68">
        <f t="shared" si="127"/>
        <v>44878</v>
      </c>
      <c r="Z361" s="69">
        <f t="shared" si="128"/>
        <v>7.805240256769455</v>
      </c>
      <c r="AA361" s="69">
        <f t="shared" si="129"/>
        <v>12.088917026870018</v>
      </c>
      <c r="AB361" s="69">
        <f t="shared" si="130"/>
        <v>16.372593796970577</v>
      </c>
      <c r="AC361" s="17"/>
      <c r="AD361" s="69">
        <f t="shared" si="131"/>
        <v>12.349679989642926</v>
      </c>
      <c r="AE361" s="98"/>
      <c r="AF361" s="69">
        <f t="shared" si="139"/>
        <v>17.798264105162446</v>
      </c>
      <c r="AH361" s="69">
        <f t="shared" si="140"/>
        <v>8.5673535402011218</v>
      </c>
      <c r="AJ361" s="103">
        <f t="shared" si="132"/>
        <v>121.71622844399782</v>
      </c>
      <c r="AK361" s="103">
        <f t="shared" si="141"/>
        <v>238.28377155600219</v>
      </c>
      <c r="AM361" s="108">
        <f t="shared" si="142"/>
        <v>31.373302490024987</v>
      </c>
      <c r="AN361" s="103">
        <f t="shared" si="143"/>
        <v>31.373302490024987</v>
      </c>
      <c r="AP361" s="73">
        <f t="shared" si="144"/>
        <v>31.373302490024987</v>
      </c>
    </row>
    <row r="362" spans="2:42" x14ac:dyDescent="0.25">
      <c r="B362" s="52">
        <f t="shared" si="133"/>
        <v>44879</v>
      </c>
      <c r="C362" s="64">
        <f t="shared" si="134"/>
        <v>0</v>
      </c>
      <c r="D362" s="17">
        <v>317.5</v>
      </c>
      <c r="E362" s="65">
        <f t="shared" si="116"/>
        <v>-18.100924699460005</v>
      </c>
      <c r="F362" s="17"/>
      <c r="G362" s="56">
        <f t="shared" si="117"/>
        <v>8.5065608027723432</v>
      </c>
      <c r="H362" s="56">
        <f t="shared" si="135"/>
        <v>8.5065608027723432</v>
      </c>
      <c r="I362" s="56">
        <f t="shared" si="136"/>
        <v>8.5065608027723432</v>
      </c>
      <c r="J362" s="65">
        <f t="shared" si="118"/>
        <v>8.5065608027723432</v>
      </c>
      <c r="K362" s="58">
        <f t="shared" si="119"/>
        <v>0.25967995214291195</v>
      </c>
      <c r="L362" s="17"/>
      <c r="M362" s="58">
        <f t="shared" si="120"/>
        <v>17.532408633873331</v>
      </c>
      <c r="N362" s="66">
        <f t="shared" si="121"/>
        <v>44879</v>
      </c>
      <c r="O362" s="58">
        <f t="shared" si="137"/>
        <v>7.4870396464709161</v>
      </c>
      <c r="P362" s="58">
        <f t="shared" si="122"/>
        <v>11.740320047857088</v>
      </c>
      <c r="Q362" s="58">
        <f t="shared" si="138"/>
        <v>15.99360044924326</v>
      </c>
      <c r="R362" s="52"/>
      <c r="S362" s="67">
        <f t="shared" si="123"/>
        <v>0.32658961489925109</v>
      </c>
      <c r="T362" s="67">
        <f t="shared" si="124"/>
        <v>0.50380963162367498</v>
      </c>
      <c r="U362" s="67">
        <f t="shared" si="125"/>
        <v>0.68102964834809887</v>
      </c>
      <c r="V362" s="67"/>
      <c r="W362" s="71">
        <f t="shared" si="126"/>
        <v>0.51456999956845528</v>
      </c>
      <c r="X362" s="17"/>
      <c r="Y362" s="68">
        <f t="shared" si="127"/>
        <v>44879</v>
      </c>
      <c r="Z362" s="69">
        <f t="shared" si="128"/>
        <v>7.8381507575820262</v>
      </c>
      <c r="AA362" s="69">
        <f t="shared" si="129"/>
        <v>12.091431158968199</v>
      </c>
      <c r="AB362" s="69">
        <f t="shared" si="130"/>
        <v>16.344711560354373</v>
      </c>
      <c r="AC362" s="17"/>
      <c r="AD362" s="69">
        <f t="shared" si="131"/>
        <v>12.349679989642926</v>
      </c>
      <c r="AE362" s="98"/>
      <c r="AF362" s="69">
        <f t="shared" si="139"/>
        <v>17.532408633873331</v>
      </c>
      <c r="AH362" s="69">
        <f t="shared" si="140"/>
        <v>8.5065608027723467</v>
      </c>
      <c r="AJ362" s="103">
        <f t="shared" si="132"/>
        <v>122.22792397016165</v>
      </c>
      <c r="AK362" s="103">
        <f t="shared" si="141"/>
        <v>237.77207602983833</v>
      </c>
      <c r="AM362" s="108">
        <f t="shared" si="142"/>
        <v>31.231512795537409</v>
      </c>
      <c r="AN362" s="103">
        <f t="shared" si="143"/>
        <v>31.231512795537409</v>
      </c>
      <c r="AP362" s="73">
        <f t="shared" si="144"/>
        <v>31.231512795537409</v>
      </c>
    </row>
    <row r="363" spans="2:42" x14ac:dyDescent="0.25">
      <c r="B363" s="52">
        <f t="shared" si="133"/>
        <v>44880</v>
      </c>
      <c r="C363" s="64">
        <f t="shared" si="134"/>
        <v>0</v>
      </c>
      <c r="D363" s="17">
        <v>318.5</v>
      </c>
      <c r="E363" s="65">
        <f t="shared" si="116"/>
        <v>-18.361499459992064</v>
      </c>
      <c r="F363" s="17"/>
      <c r="G363" s="56">
        <f t="shared" si="117"/>
        <v>8.4465634655338544</v>
      </c>
      <c r="H363" s="56">
        <f t="shared" si="135"/>
        <v>8.4465634655338544</v>
      </c>
      <c r="I363" s="56">
        <f t="shared" si="136"/>
        <v>8.4465634655338544</v>
      </c>
      <c r="J363" s="65">
        <f t="shared" si="118"/>
        <v>8.4465634655338544</v>
      </c>
      <c r="K363" s="58">
        <f t="shared" si="119"/>
        <v>0.25694531005821891</v>
      </c>
      <c r="L363" s="17"/>
      <c r="M363" s="58">
        <f t="shared" si="120"/>
        <v>17.271833873341265</v>
      </c>
      <c r="N363" s="66">
        <f t="shared" si="121"/>
        <v>44880</v>
      </c>
      <c r="O363" s="58">
        <f t="shared" si="137"/>
        <v>7.5197729571748537</v>
      </c>
      <c r="P363" s="58">
        <f t="shared" si="122"/>
        <v>11.743054689941781</v>
      </c>
      <c r="Q363" s="58">
        <f t="shared" si="138"/>
        <v>15.966336422708707</v>
      </c>
      <c r="R363" s="52"/>
      <c r="S363" s="67">
        <f t="shared" si="123"/>
        <v>0.32795350284524849</v>
      </c>
      <c r="T363" s="67">
        <f t="shared" si="124"/>
        <v>0.50392357504387053</v>
      </c>
      <c r="U363" s="67">
        <f t="shared" si="125"/>
        <v>0.67989364724249246</v>
      </c>
      <c r="V363" s="67"/>
      <c r="W363" s="71">
        <f t="shared" si="126"/>
        <v>0.51456999956845528</v>
      </c>
      <c r="X363" s="17"/>
      <c r="Y363" s="68">
        <f t="shared" si="127"/>
        <v>44880</v>
      </c>
      <c r="Z363" s="69">
        <f t="shared" si="128"/>
        <v>7.8708840682859638</v>
      </c>
      <c r="AA363" s="69">
        <f t="shared" si="129"/>
        <v>12.094165801052892</v>
      </c>
      <c r="AB363" s="69">
        <f t="shared" si="130"/>
        <v>16.31744753381982</v>
      </c>
      <c r="AC363" s="17"/>
      <c r="AD363" s="69">
        <f t="shared" si="131"/>
        <v>12.349679989642926</v>
      </c>
      <c r="AE363" s="98"/>
      <c r="AF363" s="69">
        <f t="shared" si="139"/>
        <v>17.271833873341265</v>
      </c>
      <c r="AH363" s="69">
        <f t="shared" si="140"/>
        <v>8.4465634655338562</v>
      </c>
      <c r="AJ363" s="103">
        <f t="shared" si="132"/>
        <v>122.73150783299666</v>
      </c>
      <c r="AK363" s="103">
        <f t="shared" si="141"/>
        <v>237.26849216700333</v>
      </c>
      <c r="AM363" s="108">
        <f t="shared" si="142"/>
        <v>31.089570021723194</v>
      </c>
      <c r="AN363" s="103">
        <f t="shared" si="143"/>
        <v>31.089570021723194</v>
      </c>
      <c r="AP363" s="73">
        <f t="shared" si="144"/>
        <v>31.089570021723194</v>
      </c>
    </row>
    <row r="364" spans="2:42" x14ac:dyDescent="0.25">
      <c r="B364" s="52">
        <f t="shared" si="133"/>
        <v>44881</v>
      </c>
      <c r="C364" s="64">
        <f t="shared" si="134"/>
        <v>0</v>
      </c>
      <c r="D364" s="17">
        <v>319.5</v>
      </c>
      <c r="E364" s="65">
        <f t="shared" si="116"/>
        <v>-18.616685327230083</v>
      </c>
      <c r="F364" s="17"/>
      <c r="G364" s="56">
        <f t="shared" si="117"/>
        <v>8.3874000241838029</v>
      </c>
      <c r="H364" s="56">
        <f t="shared" si="135"/>
        <v>8.3874000241838029</v>
      </c>
      <c r="I364" s="56">
        <f t="shared" si="136"/>
        <v>8.3874000241838029</v>
      </c>
      <c r="J364" s="65">
        <f t="shared" si="118"/>
        <v>8.3874000241838029</v>
      </c>
      <c r="K364" s="58">
        <f t="shared" si="119"/>
        <v>0.25399190118950837</v>
      </c>
      <c r="L364" s="17"/>
      <c r="M364" s="58">
        <f t="shared" si="120"/>
        <v>17.016648006103253</v>
      </c>
      <c r="N364" s="66">
        <f t="shared" si="121"/>
        <v>44881</v>
      </c>
      <c r="O364" s="58">
        <f t="shared" si="137"/>
        <v>7.5523080867185906</v>
      </c>
      <c r="P364" s="58">
        <f t="shared" si="122"/>
        <v>11.746008098810492</v>
      </c>
      <c r="Q364" s="58">
        <f t="shared" si="138"/>
        <v>15.939708110902394</v>
      </c>
      <c r="R364" s="52"/>
      <c r="S364" s="67">
        <f t="shared" si="123"/>
        <v>0.32930913324290423</v>
      </c>
      <c r="T364" s="67">
        <f t="shared" si="124"/>
        <v>0.50404663374673342</v>
      </c>
      <c r="U364" s="67">
        <f t="shared" si="125"/>
        <v>0.67878413425056272</v>
      </c>
      <c r="V364" s="67"/>
      <c r="W364" s="71">
        <f t="shared" si="126"/>
        <v>0.51456999956845528</v>
      </c>
      <c r="X364" s="17"/>
      <c r="Y364" s="68">
        <f t="shared" si="127"/>
        <v>44881</v>
      </c>
      <c r="Z364" s="69">
        <f t="shared" si="128"/>
        <v>7.9034191978297015</v>
      </c>
      <c r="AA364" s="69">
        <f t="shared" si="129"/>
        <v>12.097119209921601</v>
      </c>
      <c r="AB364" s="69">
        <f t="shared" si="130"/>
        <v>16.290819222013504</v>
      </c>
      <c r="AC364" s="17"/>
      <c r="AD364" s="69">
        <f t="shared" si="131"/>
        <v>12.349679989642926</v>
      </c>
      <c r="AE364" s="98"/>
      <c r="AF364" s="69">
        <f t="shared" si="139"/>
        <v>17.016648006103253</v>
      </c>
      <c r="AH364" s="69">
        <f t="shared" si="140"/>
        <v>8.3874000241838012</v>
      </c>
      <c r="AJ364" s="103">
        <f t="shared" si="132"/>
        <v>123.22670735046985</v>
      </c>
      <c r="AK364" s="103">
        <f t="shared" si="141"/>
        <v>236.77329264953016</v>
      </c>
      <c r="AM364" s="108">
        <f t="shared" si="142"/>
        <v>30.947661382275037</v>
      </c>
      <c r="AN364" s="103">
        <f t="shared" si="143"/>
        <v>30.947661382275037</v>
      </c>
      <c r="AP364" s="73">
        <f t="shared" si="144"/>
        <v>30.947661382275037</v>
      </c>
    </row>
    <row r="365" spans="2:42" x14ac:dyDescent="0.25">
      <c r="B365" s="52">
        <f t="shared" si="133"/>
        <v>44882</v>
      </c>
      <c r="C365" s="64">
        <f t="shared" si="134"/>
        <v>0</v>
      </c>
      <c r="D365" s="17">
        <v>320.5</v>
      </c>
      <c r="E365" s="65">
        <f t="shared" ref="E365:E409" si="145">DEGREES(ASIN(SIN(RADIANS(-23.44))*COS(RADIANS(360/365.24*(D365+10)+360/PI()*0.0167*SIN(RADIANS(360/365.24*(D365-2)))))))</f>
        <v>-18.86637505348509</v>
      </c>
      <c r="F365" s="17"/>
      <c r="G365" s="56">
        <f t="shared" ref="G365:G409" si="146">2*(DEGREES(ACOS(SIN(RADIANS(-0.83))-(SIN(RADIANS($C$14))*SIN(RADIANS(E365))/(COS(RADIANS($C$14))*COS(RADIANS(E365)))))))/15</f>
        <v>8.329109983248685</v>
      </c>
      <c r="H365" s="56">
        <f t="shared" si="135"/>
        <v>8.329109983248685</v>
      </c>
      <c r="I365" s="56">
        <f t="shared" si="136"/>
        <v>8.329109983248685</v>
      </c>
      <c r="J365" s="65">
        <f t="shared" ref="J365:J409" si="147">IF($C$14&gt;0,H365,I365)</f>
        <v>8.329109983248685</v>
      </c>
      <c r="K365" s="58">
        <f t="shared" ref="K365:K409" si="148">-0.171*SIN(0.0337*D365+0.465)-0.1299*SIN(0.01787*D365-0.168)</f>
        <v>0.25082169385098441</v>
      </c>
      <c r="L365" s="17"/>
      <c r="M365" s="58">
        <f t="shared" ref="M365:M409" si="149">IF($C$14&gt;0,90-($C$14-E365),90-(-$C$14+E365))</f>
        <v>16.766958279848239</v>
      </c>
      <c r="N365" s="66">
        <f t="shared" si="121"/>
        <v>44882</v>
      </c>
      <c r="O365" s="58">
        <f t="shared" si="137"/>
        <v>7.5846233145246735</v>
      </c>
      <c r="P365" s="58">
        <f t="shared" ref="P365:P409" si="150">12-K365</f>
        <v>11.749178306149016</v>
      </c>
      <c r="Q365" s="58">
        <f t="shared" si="138"/>
        <v>15.913733297773359</v>
      </c>
      <c r="R365" s="52"/>
      <c r="S365" s="67">
        <f t="shared" ref="S365:S409" si="151">O365/24+$V$16/24</f>
        <v>0.33065560106815772</v>
      </c>
      <c r="T365" s="67">
        <f t="shared" ref="T365:T409" si="152">P365/24+$V$16/24</f>
        <v>0.50417872571917199</v>
      </c>
      <c r="U365" s="67">
        <f t="shared" ref="U365:U409" si="153">Q365/24+$V$16/24</f>
        <v>0.67770185037018627</v>
      </c>
      <c r="V365" s="67"/>
      <c r="W365" s="71">
        <f t="shared" ref="W365:W409" si="154">AD365/24</f>
        <v>0.51456999956845528</v>
      </c>
      <c r="X365" s="17"/>
      <c r="Y365" s="68">
        <f t="shared" ref="Y365:Y409" si="155">B365</f>
        <v>44882</v>
      </c>
      <c r="Z365" s="69">
        <f t="shared" ref="Z365:Z409" si="156">S365*24</f>
        <v>7.9357344256357853</v>
      </c>
      <c r="AA365" s="69">
        <f t="shared" ref="AA365:AA409" si="157">T365*24</f>
        <v>12.100289417260129</v>
      </c>
      <c r="AB365" s="69">
        <f t="shared" ref="AB365:AB409" si="158">U365*24</f>
        <v>16.264844408884471</v>
      </c>
      <c r="AC365" s="17"/>
      <c r="AD365" s="69">
        <f t="shared" ref="AD365:AD409" si="159">AVERAGE($AA$45:$AA$409)</f>
        <v>12.349679989642926</v>
      </c>
      <c r="AE365" s="98"/>
      <c r="AF365" s="69">
        <f t="shared" si="139"/>
        <v>16.766958279848239</v>
      </c>
      <c r="AH365" s="69">
        <f t="shared" si="140"/>
        <v>8.329109983248685</v>
      </c>
      <c r="AJ365" s="103">
        <f t="shared" ref="AJ365:AJ409" si="160">ACOS(SIN(RADIANS(E365))/COS(RADIANS($K$5)))*180/PI()</f>
        <v>123.7132453773922</v>
      </c>
      <c r="AK365" s="103">
        <f t="shared" si="141"/>
        <v>236.28675462260782</v>
      </c>
      <c r="AM365" s="108">
        <f t="shared" si="142"/>
        <v>30.805979259129526</v>
      </c>
      <c r="AN365" s="103">
        <f t="shared" si="143"/>
        <v>30.805979259129526</v>
      </c>
      <c r="AP365" s="73">
        <f t="shared" si="144"/>
        <v>30.805979259129526</v>
      </c>
    </row>
    <row r="366" spans="2:42" x14ac:dyDescent="0.25">
      <c r="B366" s="52">
        <f t="shared" ref="B366:B409" si="161">B365+1</f>
        <v>44883</v>
      </c>
      <c r="C366" s="64">
        <f t="shared" ref="C366:C409" si="162">IF($P$5=B366,0.5,0)</f>
        <v>0</v>
      </c>
      <c r="D366" s="17">
        <v>321.5</v>
      </c>
      <c r="E366" s="65">
        <f t="shared" si="145"/>
        <v>-19.110462423327245</v>
      </c>
      <c r="F366" s="17"/>
      <c r="G366" s="56">
        <f t="shared" si="146"/>
        <v>8.2717338201949353</v>
      </c>
      <c r="H366" s="56">
        <f t="shared" ref="H366:H409" si="163">IF(E366&lt;0,IFERROR(G366,0),IFERROR(G366,24))</f>
        <v>8.2717338201949353</v>
      </c>
      <c r="I366" s="56">
        <f t="shared" ref="I366:I409" si="164">IF(E366&lt;0,IFERROR(G366,24),IFERROR(G366,0))</f>
        <v>8.2717338201949353</v>
      </c>
      <c r="J366" s="65">
        <f t="shared" si="147"/>
        <v>8.2717338201949353</v>
      </c>
      <c r="K366" s="58">
        <f t="shared" si="148"/>
        <v>0.24743687967581696</v>
      </c>
      <c r="L366" s="17"/>
      <c r="M366" s="58">
        <f t="shared" si="149"/>
        <v>16.522870910006091</v>
      </c>
      <c r="N366" s="66">
        <f t="shared" si="121"/>
        <v>44883</v>
      </c>
      <c r="O366" s="58">
        <f t="shared" ref="O366:O409" si="165">P366-J366/2</f>
        <v>7.6166962102267153</v>
      </c>
      <c r="P366" s="58">
        <f t="shared" si="150"/>
        <v>11.752563120324183</v>
      </c>
      <c r="Q366" s="58">
        <f t="shared" ref="Q366:Q409" si="166">P366+J366/2</f>
        <v>15.888430030421651</v>
      </c>
      <c r="R366" s="52"/>
      <c r="S366" s="67">
        <f t="shared" si="151"/>
        <v>0.33199197172240946</v>
      </c>
      <c r="T366" s="67">
        <f t="shared" si="152"/>
        <v>0.50431975964313724</v>
      </c>
      <c r="U366" s="67">
        <f t="shared" si="153"/>
        <v>0.67664754756386514</v>
      </c>
      <c r="V366" s="67"/>
      <c r="W366" s="71">
        <f t="shared" si="154"/>
        <v>0.51456999956845528</v>
      </c>
      <c r="X366" s="17"/>
      <c r="Y366" s="68">
        <f t="shared" si="155"/>
        <v>44883</v>
      </c>
      <c r="Z366" s="69">
        <f t="shared" si="156"/>
        <v>7.9678073213378271</v>
      </c>
      <c r="AA366" s="69">
        <f t="shared" si="157"/>
        <v>12.103674231435294</v>
      </c>
      <c r="AB366" s="69">
        <f t="shared" si="158"/>
        <v>16.239541141532762</v>
      </c>
      <c r="AC366" s="17"/>
      <c r="AD366" s="69">
        <f t="shared" si="159"/>
        <v>12.349679989642926</v>
      </c>
      <c r="AE366" s="98"/>
      <c r="AF366" s="69">
        <f t="shared" ref="AF366:AF409" si="167">M366</f>
        <v>16.522870910006091</v>
      </c>
      <c r="AH366" s="69">
        <f t="shared" ref="AH366:AH409" si="168">AB366-Z366</f>
        <v>8.2717338201949353</v>
      </c>
      <c r="AJ366" s="103">
        <f t="shared" si="160"/>
        <v>124.19084052129317</v>
      </c>
      <c r="AK366" s="103">
        <f t="shared" ref="AK366:AK409" si="169">360-AJ366</f>
        <v>235.80915947870682</v>
      </c>
      <c r="AM366" s="108">
        <f t="shared" ref="AM366:AM409" si="170">ATAN(SIN(RADIANS(AJ366))/TAN(RADIANS($K$5)))*180/PI()</f>
        <v>30.664721026354393</v>
      </c>
      <c r="AN366" s="103">
        <f t="shared" ref="AN366:AN409" si="171">IF(AM366&lt;0,AM366*-1,AM366)</f>
        <v>30.664721026354393</v>
      </c>
      <c r="AP366" s="73">
        <f t="shared" ref="AP366:AP409" si="172">IFERROR(AN366,"XXX")</f>
        <v>30.664721026354393</v>
      </c>
    </row>
    <row r="367" spans="2:42" x14ac:dyDescent="0.25">
      <c r="B367" s="52">
        <f t="shared" si="161"/>
        <v>44884</v>
      </c>
      <c r="C367" s="64">
        <f t="shared" si="162"/>
        <v>0</v>
      </c>
      <c r="D367" s="17">
        <v>322.5</v>
      </c>
      <c r="E367" s="65">
        <f t="shared" si="145"/>
        <v>-19.348842353672289</v>
      </c>
      <c r="F367" s="17"/>
      <c r="G367" s="56">
        <f t="shared" si="146"/>
        <v>8.2153129428134282</v>
      </c>
      <c r="H367" s="56">
        <f t="shared" si="163"/>
        <v>8.2153129428134282</v>
      </c>
      <c r="I367" s="56">
        <f t="shared" si="164"/>
        <v>8.2153129428134282</v>
      </c>
      <c r="J367" s="65">
        <f t="shared" si="147"/>
        <v>8.2153129428134282</v>
      </c>
      <c r="K367" s="58">
        <f t="shared" si="148"/>
        <v>0.24383987157710335</v>
      </c>
      <c r="L367" s="17"/>
      <c r="M367" s="58">
        <f t="shared" si="149"/>
        <v>16.284490979661044</v>
      </c>
      <c r="N367" s="66">
        <f t="shared" ref="N367:N409" si="173">B367</f>
        <v>44884</v>
      </c>
      <c r="O367" s="58">
        <f t="shared" si="165"/>
        <v>7.6485036570161826</v>
      </c>
      <c r="P367" s="58">
        <f t="shared" si="150"/>
        <v>11.756160128422897</v>
      </c>
      <c r="Q367" s="58">
        <f t="shared" si="166"/>
        <v>15.863816599829612</v>
      </c>
      <c r="R367" s="52"/>
      <c r="S367" s="67">
        <f t="shared" si="151"/>
        <v>0.33331728200530386</v>
      </c>
      <c r="T367" s="67">
        <f t="shared" si="152"/>
        <v>0.50446963498058361</v>
      </c>
      <c r="U367" s="67">
        <f t="shared" si="153"/>
        <v>0.67562198795586348</v>
      </c>
      <c r="V367" s="67"/>
      <c r="W367" s="71">
        <f t="shared" si="154"/>
        <v>0.51456999956845528</v>
      </c>
      <c r="X367" s="17"/>
      <c r="Y367" s="68">
        <f t="shared" si="155"/>
        <v>44884</v>
      </c>
      <c r="Z367" s="69">
        <f t="shared" si="156"/>
        <v>7.9996147681272927</v>
      </c>
      <c r="AA367" s="69">
        <f t="shared" si="157"/>
        <v>12.107271239534008</v>
      </c>
      <c r="AB367" s="69">
        <f t="shared" si="158"/>
        <v>16.214927710940724</v>
      </c>
      <c r="AC367" s="17"/>
      <c r="AD367" s="69">
        <f t="shared" si="159"/>
        <v>12.349679989642926</v>
      </c>
      <c r="AE367" s="98"/>
      <c r="AF367" s="69">
        <f t="shared" si="167"/>
        <v>16.284490979661044</v>
      </c>
      <c r="AH367" s="69">
        <f t="shared" si="168"/>
        <v>8.2153129428134317</v>
      </c>
      <c r="AJ367" s="103">
        <f t="shared" si="160"/>
        <v>124.6592073945291</v>
      </c>
      <c r="AK367" s="103">
        <f t="shared" si="169"/>
        <v>235.34079260547088</v>
      </c>
      <c r="AM367" s="108">
        <f t="shared" si="170"/>
        <v>30.52408884033122</v>
      </c>
      <c r="AN367" s="103">
        <f t="shared" si="171"/>
        <v>30.52408884033122</v>
      </c>
      <c r="AP367" s="73">
        <f t="shared" si="172"/>
        <v>30.52408884033122</v>
      </c>
    </row>
    <row r="368" spans="2:42" x14ac:dyDescent="0.25">
      <c r="B368" s="52">
        <f t="shared" si="161"/>
        <v>44885</v>
      </c>
      <c r="C368" s="64">
        <f t="shared" si="162"/>
        <v>0</v>
      </c>
      <c r="D368" s="17">
        <v>323.5</v>
      </c>
      <c r="E368" s="65">
        <f t="shared" si="145"/>
        <v>-19.581410996383845</v>
      </c>
      <c r="F368" s="17"/>
      <c r="G368" s="56">
        <f t="shared" si="146"/>
        <v>8.1598896395221114</v>
      </c>
      <c r="H368" s="56">
        <f t="shared" si="163"/>
        <v>8.1598896395221114</v>
      </c>
      <c r="I368" s="56">
        <f t="shared" si="164"/>
        <v>8.1598896395221114</v>
      </c>
      <c r="J368" s="65">
        <f t="shared" si="147"/>
        <v>8.1598896395221114</v>
      </c>
      <c r="K368" s="58">
        <f t="shared" si="148"/>
        <v>0.24003330146470786</v>
      </c>
      <c r="L368" s="17"/>
      <c r="M368" s="58">
        <f t="shared" si="149"/>
        <v>16.051922336949488</v>
      </c>
      <c r="N368" s="66">
        <f t="shared" si="173"/>
        <v>44885</v>
      </c>
      <c r="O368" s="58">
        <f t="shared" si="165"/>
        <v>7.6800218787742365</v>
      </c>
      <c r="P368" s="58">
        <f t="shared" si="150"/>
        <v>11.759966698535292</v>
      </c>
      <c r="Q368" s="58">
        <f t="shared" si="166"/>
        <v>15.839911518296347</v>
      </c>
      <c r="R368" s="52"/>
      <c r="S368" s="67">
        <f t="shared" si="151"/>
        <v>0.33463054124522285</v>
      </c>
      <c r="T368" s="67">
        <f t="shared" si="152"/>
        <v>0.50462824206860013</v>
      </c>
      <c r="U368" s="67">
        <f t="shared" si="153"/>
        <v>0.67462594289197741</v>
      </c>
      <c r="V368" s="67"/>
      <c r="W368" s="71">
        <f t="shared" si="154"/>
        <v>0.51456999956845528</v>
      </c>
      <c r="X368" s="17"/>
      <c r="Y368" s="68">
        <f t="shared" si="155"/>
        <v>44885</v>
      </c>
      <c r="Z368" s="69">
        <f t="shared" si="156"/>
        <v>8.0311329898853483</v>
      </c>
      <c r="AA368" s="69">
        <f t="shared" si="157"/>
        <v>12.111077809646403</v>
      </c>
      <c r="AB368" s="69">
        <f t="shared" si="158"/>
        <v>16.191022629407456</v>
      </c>
      <c r="AC368" s="17"/>
      <c r="AD368" s="69">
        <f t="shared" si="159"/>
        <v>12.349679989642926</v>
      </c>
      <c r="AE368" s="98"/>
      <c r="AF368" s="69">
        <f t="shared" si="167"/>
        <v>16.051922336949488</v>
      </c>
      <c r="AH368" s="69">
        <f t="shared" si="168"/>
        <v>8.1598896395221079</v>
      </c>
      <c r="AJ368" s="103">
        <f t="shared" si="160"/>
        <v>125.11805690473442</v>
      </c>
      <c r="AK368" s="103">
        <f t="shared" si="169"/>
        <v>234.88194309526557</v>
      </c>
      <c r="AM368" s="108">
        <f t="shared" si="170"/>
        <v>30.384289394397463</v>
      </c>
      <c r="AN368" s="103">
        <f t="shared" si="171"/>
        <v>30.384289394397463</v>
      </c>
      <c r="AP368" s="73">
        <f t="shared" si="172"/>
        <v>30.384289394397463</v>
      </c>
    </row>
    <row r="369" spans="2:42" x14ac:dyDescent="0.25">
      <c r="B369" s="52">
        <f t="shared" si="161"/>
        <v>44886</v>
      </c>
      <c r="C369" s="64">
        <f t="shared" si="162"/>
        <v>0</v>
      </c>
      <c r="D369" s="17">
        <v>324.5</v>
      </c>
      <c r="E369" s="65">
        <f t="shared" si="145"/>
        <v>-19.808065843212617</v>
      </c>
      <c r="F369" s="17"/>
      <c r="G369" s="56">
        <f t="shared" si="146"/>
        <v>8.1055070222544714</v>
      </c>
      <c r="H369" s="56">
        <f t="shared" si="163"/>
        <v>8.1055070222544714</v>
      </c>
      <c r="I369" s="56">
        <f t="shared" si="164"/>
        <v>8.1055070222544714</v>
      </c>
      <c r="J369" s="65">
        <f t="shared" si="147"/>
        <v>8.1055070222544714</v>
      </c>
      <c r="K369" s="58">
        <f t="shared" si="148"/>
        <v>0.23602001772042924</v>
      </c>
      <c r="L369" s="17"/>
      <c r="M369" s="58">
        <f t="shared" si="149"/>
        <v>15.825267490120723</v>
      </c>
      <c r="N369" s="66">
        <f t="shared" si="173"/>
        <v>44886</v>
      </c>
      <c r="O369" s="58">
        <f t="shared" si="165"/>
        <v>7.7112264711523348</v>
      </c>
      <c r="P369" s="58">
        <f t="shared" si="150"/>
        <v>11.763979982279571</v>
      </c>
      <c r="Q369" s="58">
        <f t="shared" si="166"/>
        <v>15.816733493406806</v>
      </c>
      <c r="R369" s="52"/>
      <c r="S369" s="67">
        <f t="shared" si="151"/>
        <v>0.33593073259431028</v>
      </c>
      <c r="T369" s="67">
        <f t="shared" si="152"/>
        <v>0.50479546222461169</v>
      </c>
      <c r="U369" s="67">
        <f t="shared" si="153"/>
        <v>0.67366019185491322</v>
      </c>
      <c r="V369" s="67"/>
      <c r="W369" s="71">
        <f t="shared" si="154"/>
        <v>0.51456999956845528</v>
      </c>
      <c r="X369" s="17"/>
      <c r="Y369" s="68">
        <f t="shared" si="155"/>
        <v>44886</v>
      </c>
      <c r="Z369" s="69">
        <f t="shared" si="156"/>
        <v>8.0623375822634458</v>
      </c>
      <c r="AA369" s="69">
        <f t="shared" si="157"/>
        <v>12.115091093390681</v>
      </c>
      <c r="AB369" s="69">
        <f t="shared" si="158"/>
        <v>16.167844604517917</v>
      </c>
      <c r="AC369" s="17"/>
      <c r="AD369" s="69">
        <f t="shared" si="159"/>
        <v>12.349679989642926</v>
      </c>
      <c r="AE369" s="98"/>
      <c r="AF369" s="69">
        <f t="shared" si="167"/>
        <v>15.825267490120723</v>
      </c>
      <c r="AH369" s="69">
        <f t="shared" si="168"/>
        <v>8.1055070222544714</v>
      </c>
      <c r="AJ369" s="103">
        <f t="shared" si="160"/>
        <v>125.56709658562525</v>
      </c>
      <c r="AK369" s="103">
        <f t="shared" si="169"/>
        <v>234.43290341437475</v>
      </c>
      <c r="AM369" s="108">
        <f t="shared" si="170"/>
        <v>30.245533636224799</v>
      </c>
      <c r="AN369" s="103">
        <f t="shared" si="171"/>
        <v>30.245533636224799</v>
      </c>
      <c r="AP369" s="73">
        <f t="shared" si="172"/>
        <v>30.245533636224799</v>
      </c>
    </row>
    <row r="370" spans="2:42" x14ac:dyDescent="0.25">
      <c r="B370" s="52">
        <f t="shared" si="161"/>
        <v>44887</v>
      </c>
      <c r="C370" s="64">
        <f t="shared" si="162"/>
        <v>0</v>
      </c>
      <c r="D370" s="17">
        <v>325.5</v>
      </c>
      <c r="E370" s="65">
        <f t="shared" si="145"/>
        <v>-20.028705832875982</v>
      </c>
      <c r="F370" s="17"/>
      <c r="G370" s="56">
        <f t="shared" si="146"/>
        <v>8.0522089616304928</v>
      </c>
      <c r="H370" s="56">
        <f t="shared" si="163"/>
        <v>8.0522089616304928</v>
      </c>
      <c r="I370" s="56">
        <f t="shared" si="164"/>
        <v>8.0522089616304928</v>
      </c>
      <c r="J370" s="65">
        <f t="shared" si="147"/>
        <v>8.0522089616304928</v>
      </c>
      <c r="K370" s="58">
        <f t="shared" si="148"/>
        <v>0.23180308243421058</v>
      </c>
      <c r="L370" s="17"/>
      <c r="M370" s="58">
        <f t="shared" si="149"/>
        <v>15.604627500457354</v>
      </c>
      <c r="N370" s="66">
        <f t="shared" si="173"/>
        <v>44887</v>
      </c>
      <c r="O370" s="58">
        <f t="shared" si="165"/>
        <v>7.7420924367505437</v>
      </c>
      <c r="P370" s="58">
        <f t="shared" si="150"/>
        <v>11.76819691756579</v>
      </c>
      <c r="Q370" s="58">
        <f t="shared" si="166"/>
        <v>15.794301398381037</v>
      </c>
      <c r="R370" s="52"/>
      <c r="S370" s="67">
        <f t="shared" si="151"/>
        <v>0.33721681449423557</v>
      </c>
      <c r="T370" s="67">
        <f t="shared" si="152"/>
        <v>0.50497116786153751</v>
      </c>
      <c r="U370" s="67">
        <f t="shared" si="153"/>
        <v>0.67272552122883955</v>
      </c>
      <c r="V370" s="67"/>
      <c r="W370" s="71">
        <f t="shared" si="154"/>
        <v>0.51456999956845528</v>
      </c>
      <c r="X370" s="17"/>
      <c r="Y370" s="68">
        <f t="shared" si="155"/>
        <v>44887</v>
      </c>
      <c r="Z370" s="69">
        <f t="shared" si="156"/>
        <v>8.0932035478616537</v>
      </c>
      <c r="AA370" s="69">
        <f t="shared" si="157"/>
        <v>12.119308028676901</v>
      </c>
      <c r="AB370" s="69">
        <f t="shared" si="158"/>
        <v>16.14541250949215</v>
      </c>
      <c r="AC370" s="17"/>
      <c r="AD370" s="69">
        <f t="shared" si="159"/>
        <v>12.349679989642926</v>
      </c>
      <c r="AE370" s="98"/>
      <c r="AF370" s="69">
        <f t="shared" si="167"/>
        <v>15.604627500457354</v>
      </c>
      <c r="AH370" s="69">
        <f t="shared" si="168"/>
        <v>8.0522089616304964</v>
      </c>
      <c r="AJ370" s="103">
        <f t="shared" si="160"/>
        <v>126.00603097003275</v>
      </c>
      <c r="AK370" s="103">
        <f t="shared" si="169"/>
        <v>233.99396902996725</v>
      </c>
      <c r="AM370" s="108">
        <f t="shared" si="170"/>
        <v>30.108036446357012</v>
      </c>
      <c r="AN370" s="103">
        <f t="shared" si="171"/>
        <v>30.108036446357012</v>
      </c>
      <c r="AP370" s="73">
        <f t="shared" si="172"/>
        <v>30.108036446357012</v>
      </c>
    </row>
    <row r="371" spans="2:42" x14ac:dyDescent="0.25">
      <c r="B371" s="52">
        <f t="shared" si="161"/>
        <v>44888</v>
      </c>
      <c r="C371" s="64">
        <f t="shared" si="162"/>
        <v>0</v>
      </c>
      <c r="D371" s="17">
        <v>326.5</v>
      </c>
      <c r="E371" s="65">
        <f t="shared" si="145"/>
        <v>-20.243231460063303</v>
      </c>
      <c r="F371" s="17"/>
      <c r="G371" s="56">
        <f t="shared" si="146"/>
        <v>8.0000400141433676</v>
      </c>
      <c r="H371" s="56">
        <f t="shared" si="163"/>
        <v>8.0000400141433676</v>
      </c>
      <c r="I371" s="56">
        <f t="shared" si="164"/>
        <v>8.0000400141433676</v>
      </c>
      <c r="J371" s="65">
        <f t="shared" si="147"/>
        <v>8.0000400141433676</v>
      </c>
      <c r="K371" s="58">
        <f t="shared" si="148"/>
        <v>0.22738576840438357</v>
      </c>
      <c r="L371" s="17"/>
      <c r="M371" s="58">
        <f t="shared" si="149"/>
        <v>15.390101873270027</v>
      </c>
      <c r="N371" s="66">
        <f t="shared" si="173"/>
        <v>44888</v>
      </c>
      <c r="O371" s="58">
        <f t="shared" si="165"/>
        <v>7.7725942245239326</v>
      </c>
      <c r="P371" s="58">
        <f t="shared" si="150"/>
        <v>11.772614231595616</v>
      </c>
      <c r="Q371" s="58">
        <f t="shared" si="166"/>
        <v>15.772634238667301</v>
      </c>
      <c r="R371" s="52"/>
      <c r="S371" s="67">
        <f t="shared" si="151"/>
        <v>0.33848772231812685</v>
      </c>
      <c r="T371" s="67">
        <f t="shared" si="152"/>
        <v>0.50515522261278034</v>
      </c>
      <c r="U371" s="67">
        <f t="shared" si="153"/>
        <v>0.67182272290743383</v>
      </c>
      <c r="V371" s="67"/>
      <c r="W371" s="71">
        <f t="shared" si="154"/>
        <v>0.51456999956845528</v>
      </c>
      <c r="X371" s="17"/>
      <c r="Y371" s="68">
        <f t="shared" si="155"/>
        <v>44888</v>
      </c>
      <c r="Z371" s="69">
        <f t="shared" si="156"/>
        <v>8.1237053356350444</v>
      </c>
      <c r="AA371" s="69">
        <f t="shared" si="157"/>
        <v>12.123725342706727</v>
      </c>
      <c r="AB371" s="69">
        <f t="shared" si="158"/>
        <v>16.12374534977841</v>
      </c>
      <c r="AC371" s="17"/>
      <c r="AD371" s="69">
        <f t="shared" si="159"/>
        <v>12.349679989642926</v>
      </c>
      <c r="AE371" s="98"/>
      <c r="AF371" s="69">
        <f t="shared" si="167"/>
        <v>15.390101873270027</v>
      </c>
      <c r="AH371" s="69">
        <f t="shared" si="168"/>
        <v>8.0000400141433659</v>
      </c>
      <c r="AJ371" s="103">
        <f t="shared" si="160"/>
        <v>126.43456200686353</v>
      </c>
      <c r="AK371" s="103">
        <f t="shared" si="169"/>
        <v>233.56543799313647</v>
      </c>
      <c r="AM371" s="108">
        <f t="shared" si="170"/>
        <v>29.972016276516108</v>
      </c>
      <c r="AN371" s="103">
        <f t="shared" si="171"/>
        <v>29.972016276516108</v>
      </c>
      <c r="AP371" s="73">
        <f t="shared" si="172"/>
        <v>29.972016276516108</v>
      </c>
    </row>
    <row r="372" spans="2:42" x14ac:dyDescent="0.25">
      <c r="B372" s="52">
        <f t="shared" si="161"/>
        <v>44889</v>
      </c>
      <c r="C372" s="64">
        <f t="shared" si="162"/>
        <v>0</v>
      </c>
      <c r="D372" s="17">
        <v>327.5</v>
      </c>
      <c r="E372" s="65">
        <f t="shared" si="145"/>
        <v>-20.451544886133917</v>
      </c>
      <c r="F372" s="17"/>
      <c r="G372" s="56">
        <f t="shared" si="146"/>
        <v>7.9490453411402822</v>
      </c>
      <c r="H372" s="56">
        <f t="shared" si="163"/>
        <v>7.9490453411402822</v>
      </c>
      <c r="I372" s="56">
        <f t="shared" si="164"/>
        <v>7.9490453411402822</v>
      </c>
      <c r="J372" s="65">
        <f t="shared" si="147"/>
        <v>7.9490453411402822</v>
      </c>
      <c r="K372" s="58">
        <f t="shared" si="148"/>
        <v>0.2227715559051992</v>
      </c>
      <c r="L372" s="17"/>
      <c r="M372" s="58">
        <f t="shared" si="149"/>
        <v>15.181788447199409</v>
      </c>
      <c r="N372" s="66">
        <f t="shared" si="173"/>
        <v>44889</v>
      </c>
      <c r="O372" s="58">
        <f t="shared" si="165"/>
        <v>7.8027057735246599</v>
      </c>
      <c r="P372" s="58">
        <f t="shared" si="150"/>
        <v>11.777228444094801</v>
      </c>
      <c r="Q372" s="58">
        <f t="shared" si="166"/>
        <v>15.751751114664941</v>
      </c>
      <c r="R372" s="52"/>
      <c r="S372" s="67">
        <f t="shared" si="151"/>
        <v>0.33974237019315712</v>
      </c>
      <c r="T372" s="67">
        <f t="shared" si="152"/>
        <v>0.505347481466913</v>
      </c>
      <c r="U372" s="67">
        <f t="shared" si="153"/>
        <v>0.67095259274066887</v>
      </c>
      <c r="V372" s="67"/>
      <c r="W372" s="71">
        <f t="shared" si="154"/>
        <v>0.51456999956845528</v>
      </c>
      <c r="X372" s="17"/>
      <c r="Y372" s="68">
        <f t="shared" si="155"/>
        <v>44889</v>
      </c>
      <c r="Z372" s="69">
        <f t="shared" si="156"/>
        <v>8.1538168846357699</v>
      </c>
      <c r="AA372" s="69">
        <f t="shared" si="157"/>
        <v>12.128339555205912</v>
      </c>
      <c r="AB372" s="69">
        <f t="shared" si="158"/>
        <v>16.102862225776054</v>
      </c>
      <c r="AC372" s="17"/>
      <c r="AD372" s="69">
        <f t="shared" si="159"/>
        <v>12.349679989642926</v>
      </c>
      <c r="AE372" s="98"/>
      <c r="AF372" s="69">
        <f t="shared" si="167"/>
        <v>15.181788447199409</v>
      </c>
      <c r="AH372" s="69">
        <f t="shared" si="168"/>
        <v>7.9490453411402839</v>
      </c>
      <c r="AJ372" s="103">
        <f t="shared" si="160"/>
        <v>126.85238952345796</v>
      </c>
      <c r="AK372" s="103">
        <f t="shared" si="169"/>
        <v>233.14761047654204</v>
      </c>
      <c r="AM372" s="108">
        <f t="shared" si="170"/>
        <v>29.837694746511019</v>
      </c>
      <c r="AN372" s="103">
        <f t="shared" si="171"/>
        <v>29.837694746511019</v>
      </c>
      <c r="AP372" s="73">
        <f t="shared" si="172"/>
        <v>29.837694746511019</v>
      </c>
    </row>
    <row r="373" spans="2:42" x14ac:dyDescent="0.25">
      <c r="B373" s="52">
        <f t="shared" si="161"/>
        <v>44890</v>
      </c>
      <c r="C373" s="64">
        <f t="shared" si="162"/>
        <v>0</v>
      </c>
      <c r="D373" s="17">
        <v>328.5</v>
      </c>
      <c r="E373" s="65">
        <f t="shared" si="145"/>
        <v>-20.653550051257064</v>
      </c>
      <c r="F373" s="17"/>
      <c r="G373" s="56">
        <f t="shared" si="146"/>
        <v>7.8992706194287736</v>
      </c>
      <c r="H373" s="56">
        <f t="shared" si="163"/>
        <v>7.8992706194287736</v>
      </c>
      <c r="I373" s="56">
        <f t="shared" si="164"/>
        <v>7.8992706194287736</v>
      </c>
      <c r="J373" s="65">
        <f t="shared" si="147"/>
        <v>7.8992706194287736</v>
      </c>
      <c r="K373" s="58">
        <f t="shared" si="148"/>
        <v>0.21796412922516195</v>
      </c>
      <c r="L373" s="17"/>
      <c r="M373" s="58">
        <f t="shared" si="149"/>
        <v>14.979783282076269</v>
      </c>
      <c r="N373" s="66">
        <f t="shared" si="173"/>
        <v>44890</v>
      </c>
      <c r="O373" s="58">
        <f t="shared" si="165"/>
        <v>7.8324005610604512</v>
      </c>
      <c r="P373" s="58">
        <f t="shared" si="150"/>
        <v>11.782035870774838</v>
      </c>
      <c r="Q373" s="58">
        <f t="shared" si="166"/>
        <v>15.731671180489224</v>
      </c>
      <c r="R373" s="52"/>
      <c r="S373" s="67">
        <f t="shared" si="151"/>
        <v>0.34097965300714839</v>
      </c>
      <c r="T373" s="67">
        <f t="shared" si="152"/>
        <v>0.50554779091191449</v>
      </c>
      <c r="U373" s="67">
        <f t="shared" si="153"/>
        <v>0.67011592881668069</v>
      </c>
      <c r="V373" s="67"/>
      <c r="W373" s="71">
        <f t="shared" si="154"/>
        <v>0.51456999956845528</v>
      </c>
      <c r="X373" s="17"/>
      <c r="Y373" s="68">
        <f t="shared" si="155"/>
        <v>44890</v>
      </c>
      <c r="Z373" s="69">
        <f t="shared" si="156"/>
        <v>8.1835116721715622</v>
      </c>
      <c r="AA373" s="69">
        <f t="shared" si="157"/>
        <v>12.133146981885947</v>
      </c>
      <c r="AB373" s="69">
        <f t="shared" si="158"/>
        <v>16.082782291600338</v>
      </c>
      <c r="AC373" s="17"/>
      <c r="AD373" s="69">
        <f t="shared" si="159"/>
        <v>12.349679989642926</v>
      </c>
      <c r="AE373" s="98"/>
      <c r="AF373" s="69">
        <f t="shared" si="167"/>
        <v>14.979783282076269</v>
      </c>
      <c r="AH373" s="69">
        <f t="shared" si="168"/>
        <v>7.8992706194287763</v>
      </c>
      <c r="AJ373" s="103">
        <f t="shared" si="160"/>
        <v>127.25921173453915</v>
      </c>
      <c r="AK373" s="103">
        <f t="shared" si="169"/>
        <v>232.74078826546085</v>
      </c>
      <c r="AM373" s="108">
        <f t="shared" si="170"/>
        <v>29.705296198853368</v>
      </c>
      <c r="AN373" s="103">
        <f t="shared" si="171"/>
        <v>29.705296198853368</v>
      </c>
      <c r="AP373" s="73">
        <f t="shared" si="172"/>
        <v>29.705296198853368</v>
      </c>
    </row>
    <row r="374" spans="2:42" x14ac:dyDescent="0.25">
      <c r="B374" s="52">
        <f t="shared" si="161"/>
        <v>44891</v>
      </c>
      <c r="C374" s="64">
        <f t="shared" si="162"/>
        <v>0</v>
      </c>
      <c r="D374" s="17">
        <v>329.5</v>
      </c>
      <c r="E374" s="65">
        <f t="shared" si="145"/>
        <v>-20.849152787725771</v>
      </c>
      <c r="F374" s="17"/>
      <c r="G374" s="56">
        <f t="shared" si="146"/>
        <v>7.8507619434025608</v>
      </c>
      <c r="H374" s="56">
        <f t="shared" si="163"/>
        <v>7.8507619434025608</v>
      </c>
      <c r="I374" s="56">
        <f t="shared" si="164"/>
        <v>7.8507619434025608</v>
      </c>
      <c r="J374" s="65">
        <f t="shared" si="147"/>
        <v>7.8507619434025608</v>
      </c>
      <c r="K374" s="58">
        <f t="shared" si="148"/>
        <v>0.21296737297994156</v>
      </c>
      <c r="L374" s="17"/>
      <c r="M374" s="58">
        <f t="shared" si="149"/>
        <v>14.784180545607569</v>
      </c>
      <c r="N374" s="66">
        <f t="shared" si="173"/>
        <v>44891</v>
      </c>
      <c r="O374" s="58">
        <f t="shared" si="165"/>
        <v>7.861651655318779</v>
      </c>
      <c r="P374" s="58">
        <f t="shared" si="150"/>
        <v>11.787032627020059</v>
      </c>
      <c r="Q374" s="58">
        <f t="shared" si="166"/>
        <v>15.712413598721339</v>
      </c>
      <c r="R374" s="52"/>
      <c r="S374" s="67">
        <f t="shared" si="151"/>
        <v>0.34219844860124538</v>
      </c>
      <c r="T374" s="67">
        <f t="shared" si="152"/>
        <v>0.50575598908879871</v>
      </c>
      <c r="U374" s="67">
        <f t="shared" si="153"/>
        <v>0.66931352957635215</v>
      </c>
      <c r="V374" s="67"/>
      <c r="W374" s="71">
        <f t="shared" si="154"/>
        <v>0.51456999956845528</v>
      </c>
      <c r="X374" s="17"/>
      <c r="Y374" s="68">
        <f t="shared" si="155"/>
        <v>44891</v>
      </c>
      <c r="Z374" s="69">
        <f t="shared" si="156"/>
        <v>8.2127627664298899</v>
      </c>
      <c r="AA374" s="69">
        <f t="shared" si="157"/>
        <v>12.13814373813117</v>
      </c>
      <c r="AB374" s="69">
        <f t="shared" si="158"/>
        <v>16.06352470983245</v>
      </c>
      <c r="AC374" s="17"/>
      <c r="AD374" s="69">
        <f t="shared" si="159"/>
        <v>12.349679989642926</v>
      </c>
      <c r="AE374" s="98"/>
      <c r="AF374" s="69">
        <f t="shared" si="167"/>
        <v>14.784180545607569</v>
      </c>
      <c r="AH374" s="69">
        <f t="shared" si="168"/>
        <v>7.85076194340256</v>
      </c>
      <c r="AJ374" s="103">
        <f t="shared" si="160"/>
        <v>127.65472579861446</v>
      </c>
      <c r="AK374" s="103">
        <f t="shared" si="169"/>
        <v>232.34527420138554</v>
      </c>
      <c r="AM374" s="108">
        <f t="shared" si="170"/>
        <v>29.575047210498134</v>
      </c>
      <c r="AN374" s="103">
        <f t="shared" si="171"/>
        <v>29.575047210498134</v>
      </c>
      <c r="AP374" s="73">
        <f t="shared" si="172"/>
        <v>29.575047210498134</v>
      </c>
    </row>
    <row r="375" spans="2:42" x14ac:dyDescent="0.25">
      <c r="B375" s="52">
        <f t="shared" si="161"/>
        <v>44892</v>
      </c>
      <c r="C375" s="64">
        <f t="shared" si="162"/>
        <v>0</v>
      </c>
      <c r="D375" s="17">
        <v>330.5</v>
      </c>
      <c r="E375" s="65">
        <f t="shared" si="145"/>
        <v>-21.038260934159567</v>
      </c>
      <c r="F375" s="17"/>
      <c r="G375" s="56">
        <f t="shared" si="146"/>
        <v>7.8035657186520853</v>
      </c>
      <c r="H375" s="56">
        <f t="shared" si="163"/>
        <v>7.8035657186520853</v>
      </c>
      <c r="I375" s="56">
        <f t="shared" si="164"/>
        <v>7.8035657186520853</v>
      </c>
      <c r="J375" s="65">
        <f t="shared" si="147"/>
        <v>7.8035657186520853</v>
      </c>
      <c r="K375" s="58">
        <f t="shared" si="148"/>
        <v>0.20778536820388938</v>
      </c>
      <c r="L375" s="17"/>
      <c r="M375" s="58">
        <f t="shared" si="149"/>
        <v>14.595072399173773</v>
      </c>
      <c r="N375" s="66">
        <f t="shared" si="173"/>
        <v>44892</v>
      </c>
      <c r="O375" s="58">
        <f t="shared" si="165"/>
        <v>7.8904317724700679</v>
      </c>
      <c r="P375" s="58">
        <f t="shared" si="150"/>
        <v>11.79221463179611</v>
      </c>
      <c r="Q375" s="58">
        <f t="shared" si="166"/>
        <v>15.693997491122152</v>
      </c>
      <c r="R375" s="52"/>
      <c r="S375" s="67">
        <f t="shared" si="151"/>
        <v>0.34339762014921582</v>
      </c>
      <c r="T375" s="67">
        <f t="shared" si="152"/>
        <v>0.5059719059544675</v>
      </c>
      <c r="U375" s="67">
        <f t="shared" si="153"/>
        <v>0.6685461917597193</v>
      </c>
      <c r="V375" s="67"/>
      <c r="W375" s="71">
        <f t="shared" si="154"/>
        <v>0.51456999956845528</v>
      </c>
      <c r="X375" s="17"/>
      <c r="Y375" s="68">
        <f t="shared" si="155"/>
        <v>44892</v>
      </c>
      <c r="Z375" s="69">
        <f t="shared" si="156"/>
        <v>8.2415428835811788</v>
      </c>
      <c r="AA375" s="69">
        <f t="shared" si="157"/>
        <v>12.143325742907219</v>
      </c>
      <c r="AB375" s="69">
        <f t="shared" si="158"/>
        <v>16.045108602233263</v>
      </c>
      <c r="AC375" s="17"/>
      <c r="AD375" s="69">
        <f t="shared" si="159"/>
        <v>12.349679989642926</v>
      </c>
      <c r="AE375" s="98"/>
      <c r="AF375" s="69">
        <f t="shared" si="167"/>
        <v>14.595072399173773</v>
      </c>
      <c r="AH375" s="69">
        <f t="shared" si="168"/>
        <v>7.8035657186520844</v>
      </c>
      <c r="AJ375" s="103">
        <f t="shared" si="160"/>
        <v>128.03862842230234</v>
      </c>
      <c r="AK375" s="103">
        <f t="shared" si="169"/>
        <v>231.96137157769766</v>
      </c>
      <c r="AM375" s="108">
        <f t="shared" si="170"/>
        <v>29.447176061487983</v>
      </c>
      <c r="AN375" s="103">
        <f t="shared" si="171"/>
        <v>29.447176061487983</v>
      </c>
      <c r="AP375" s="73">
        <f t="shared" si="172"/>
        <v>29.447176061487983</v>
      </c>
    </row>
    <row r="376" spans="2:42" x14ac:dyDescent="0.25">
      <c r="B376" s="52">
        <f t="shared" si="161"/>
        <v>44893</v>
      </c>
      <c r="C376" s="64">
        <f t="shared" si="162"/>
        <v>0</v>
      </c>
      <c r="D376" s="17">
        <v>331.5</v>
      </c>
      <c r="E376" s="65">
        <f t="shared" si="145"/>
        <v>-21.220784450295422</v>
      </c>
      <c r="F376" s="17"/>
      <c r="G376" s="56">
        <f t="shared" si="146"/>
        <v>7.7577285471055131</v>
      </c>
      <c r="H376" s="56">
        <f t="shared" si="163"/>
        <v>7.7577285471055131</v>
      </c>
      <c r="I376" s="56">
        <f t="shared" si="164"/>
        <v>7.7577285471055131</v>
      </c>
      <c r="J376" s="65">
        <f t="shared" si="147"/>
        <v>7.7577285471055131</v>
      </c>
      <c r="K376" s="58">
        <f t="shared" si="148"/>
        <v>0.20242238822444014</v>
      </c>
      <c r="L376" s="17"/>
      <c r="M376" s="58">
        <f t="shared" si="149"/>
        <v>14.412548883037914</v>
      </c>
      <c r="N376" s="66">
        <f t="shared" si="173"/>
        <v>44893</v>
      </c>
      <c r="O376" s="58">
        <f t="shared" si="165"/>
        <v>7.9187133382228039</v>
      </c>
      <c r="P376" s="58">
        <f t="shared" si="150"/>
        <v>11.79757761177556</v>
      </c>
      <c r="Q376" s="58">
        <f t="shared" si="166"/>
        <v>15.676441885328316</v>
      </c>
      <c r="R376" s="52"/>
      <c r="S376" s="67">
        <f t="shared" si="151"/>
        <v>0.34457601872224641</v>
      </c>
      <c r="T376" s="67">
        <f t="shared" si="152"/>
        <v>0.50619536345361127</v>
      </c>
      <c r="U376" s="67">
        <f t="shared" si="153"/>
        <v>0.66781470818497612</v>
      </c>
      <c r="V376" s="67"/>
      <c r="W376" s="71">
        <f t="shared" si="154"/>
        <v>0.51456999956845528</v>
      </c>
      <c r="X376" s="17"/>
      <c r="Y376" s="68">
        <f t="shared" si="155"/>
        <v>44893</v>
      </c>
      <c r="Z376" s="69">
        <f t="shared" si="156"/>
        <v>8.2698244493339139</v>
      </c>
      <c r="AA376" s="69">
        <f t="shared" si="157"/>
        <v>12.148688722886671</v>
      </c>
      <c r="AB376" s="69">
        <f t="shared" si="158"/>
        <v>16.027552996439425</v>
      </c>
      <c r="AC376" s="17"/>
      <c r="AD376" s="69">
        <f t="shared" si="159"/>
        <v>12.349679989642926</v>
      </c>
      <c r="AE376" s="98"/>
      <c r="AF376" s="69">
        <f t="shared" si="167"/>
        <v>14.412548883037914</v>
      </c>
      <c r="AH376" s="69">
        <f t="shared" si="168"/>
        <v>7.7577285471055113</v>
      </c>
      <c r="AJ376" s="103">
        <f t="shared" si="160"/>
        <v>128.41061651261484</v>
      </c>
      <c r="AK376" s="103">
        <f t="shared" si="169"/>
        <v>231.58938348738516</v>
      </c>
      <c r="AM376" s="108">
        <f t="shared" si="170"/>
        <v>29.32191216068659</v>
      </c>
      <c r="AN376" s="103">
        <f t="shared" si="171"/>
        <v>29.32191216068659</v>
      </c>
      <c r="AP376" s="73">
        <f t="shared" si="172"/>
        <v>29.32191216068659</v>
      </c>
    </row>
    <row r="377" spans="2:42" x14ac:dyDescent="0.25">
      <c r="B377" s="52">
        <f t="shared" si="161"/>
        <v>44894</v>
      </c>
      <c r="C377" s="64">
        <f t="shared" si="162"/>
        <v>0</v>
      </c>
      <c r="D377" s="17">
        <v>332.5</v>
      </c>
      <c r="E377" s="65">
        <f t="shared" si="145"/>
        <v>-21.396635532050478</v>
      </c>
      <c r="F377" s="17"/>
      <c r="G377" s="56">
        <f t="shared" si="146"/>
        <v>7.7132971038353491</v>
      </c>
      <c r="H377" s="56">
        <f t="shared" si="163"/>
        <v>7.7132971038353491</v>
      </c>
      <c r="I377" s="56">
        <f t="shared" si="164"/>
        <v>7.7132971038353491</v>
      </c>
      <c r="J377" s="65">
        <f t="shared" si="147"/>
        <v>7.7132971038353491</v>
      </c>
      <c r="K377" s="58">
        <f t="shared" si="148"/>
        <v>0.19688289432391937</v>
      </c>
      <c r="L377" s="17"/>
      <c r="M377" s="58">
        <f t="shared" si="149"/>
        <v>14.236697801282858</v>
      </c>
      <c r="N377" s="66">
        <f t="shared" si="173"/>
        <v>44894</v>
      </c>
      <c r="O377" s="58">
        <f t="shared" si="165"/>
        <v>7.9464685537584057</v>
      </c>
      <c r="P377" s="58">
        <f t="shared" si="150"/>
        <v>11.80311710567608</v>
      </c>
      <c r="Q377" s="58">
        <f t="shared" si="166"/>
        <v>15.659765657593754</v>
      </c>
      <c r="R377" s="52"/>
      <c r="S377" s="67">
        <f t="shared" si="151"/>
        <v>0.34573248603622986</v>
      </c>
      <c r="T377" s="67">
        <f t="shared" si="152"/>
        <v>0.50642617569946624</v>
      </c>
      <c r="U377" s="67">
        <f t="shared" si="153"/>
        <v>0.66711986536270274</v>
      </c>
      <c r="V377" s="67"/>
      <c r="W377" s="71">
        <f t="shared" si="154"/>
        <v>0.51456999956845528</v>
      </c>
      <c r="X377" s="17"/>
      <c r="Y377" s="68">
        <f t="shared" si="155"/>
        <v>44894</v>
      </c>
      <c r="Z377" s="69">
        <f t="shared" si="156"/>
        <v>8.2975796648695166</v>
      </c>
      <c r="AA377" s="69">
        <f t="shared" si="157"/>
        <v>12.154228216787189</v>
      </c>
      <c r="AB377" s="69">
        <f t="shared" si="158"/>
        <v>16.010876768704865</v>
      </c>
      <c r="AC377" s="17"/>
      <c r="AD377" s="69">
        <f t="shared" si="159"/>
        <v>12.349679989642926</v>
      </c>
      <c r="AE377" s="98"/>
      <c r="AF377" s="69">
        <f t="shared" si="167"/>
        <v>14.236697801282858</v>
      </c>
      <c r="AH377" s="69">
        <f t="shared" si="168"/>
        <v>7.7132971038353482</v>
      </c>
      <c r="AJ377" s="103">
        <f t="shared" si="160"/>
        <v>128.77038787672177</v>
      </c>
      <c r="AK377" s="103">
        <f t="shared" si="169"/>
        <v>231.22961212327823</v>
      </c>
      <c r="AM377" s="108">
        <f t="shared" si="170"/>
        <v>29.199485429238592</v>
      </c>
      <c r="AN377" s="103">
        <f t="shared" si="171"/>
        <v>29.199485429238592</v>
      </c>
      <c r="AP377" s="73">
        <f t="shared" si="172"/>
        <v>29.199485429238592</v>
      </c>
    </row>
    <row r="378" spans="2:42" x14ac:dyDescent="0.25">
      <c r="B378" s="52">
        <f t="shared" si="161"/>
        <v>44895</v>
      </c>
      <c r="C378" s="64">
        <f t="shared" si="162"/>
        <v>0</v>
      </c>
      <c r="D378" s="17">
        <v>333.5</v>
      </c>
      <c r="E378" s="65">
        <f t="shared" si="145"/>
        <v>-21.565728726526736</v>
      </c>
      <c r="F378" s="17"/>
      <c r="G378" s="56">
        <f t="shared" si="146"/>
        <v>7.6703180057637939</v>
      </c>
      <c r="H378" s="56">
        <f t="shared" si="163"/>
        <v>7.6703180057637939</v>
      </c>
      <c r="I378" s="56">
        <f t="shared" si="164"/>
        <v>7.6703180057637939</v>
      </c>
      <c r="J378" s="65">
        <f t="shared" si="147"/>
        <v>7.6703180057637939</v>
      </c>
      <c r="K378" s="58">
        <f t="shared" si="148"/>
        <v>0.19117153119351785</v>
      </c>
      <c r="L378" s="17"/>
      <c r="M378" s="58">
        <f t="shared" si="149"/>
        <v>14.067604606806597</v>
      </c>
      <c r="N378" s="66">
        <f t="shared" si="173"/>
        <v>44895</v>
      </c>
      <c r="O378" s="58">
        <f t="shared" si="165"/>
        <v>7.9736694659245853</v>
      </c>
      <c r="P378" s="58">
        <f t="shared" si="150"/>
        <v>11.808828468806482</v>
      </c>
      <c r="Q378" s="58">
        <f t="shared" si="166"/>
        <v>15.643987471688378</v>
      </c>
      <c r="R378" s="52"/>
      <c r="S378" s="67">
        <f t="shared" si="151"/>
        <v>0.34686585737648734</v>
      </c>
      <c r="T378" s="67">
        <f t="shared" si="152"/>
        <v>0.50666414916323299</v>
      </c>
      <c r="U378" s="67">
        <f t="shared" si="153"/>
        <v>0.66646244094997875</v>
      </c>
      <c r="V378" s="67"/>
      <c r="W378" s="71">
        <f t="shared" si="154"/>
        <v>0.51456999956845528</v>
      </c>
      <c r="X378" s="17"/>
      <c r="Y378" s="68">
        <f t="shared" si="155"/>
        <v>44895</v>
      </c>
      <c r="Z378" s="69">
        <f t="shared" si="156"/>
        <v>8.3247805770356962</v>
      </c>
      <c r="AA378" s="69">
        <f t="shared" si="157"/>
        <v>12.159939579917591</v>
      </c>
      <c r="AB378" s="69">
        <f t="shared" si="158"/>
        <v>15.995098582799489</v>
      </c>
      <c r="AC378" s="17"/>
      <c r="AD378" s="69">
        <f t="shared" si="159"/>
        <v>12.349679989642926</v>
      </c>
      <c r="AE378" s="98"/>
      <c r="AF378" s="69">
        <f t="shared" si="167"/>
        <v>14.067604606806597</v>
      </c>
      <c r="AH378" s="69">
        <f t="shared" si="168"/>
        <v>7.670318005763793</v>
      </c>
      <c r="AJ378" s="103">
        <f t="shared" si="160"/>
        <v>129.11764196816901</v>
      </c>
      <c r="AK378" s="103">
        <f t="shared" si="169"/>
        <v>230.88235803183099</v>
      </c>
      <c r="AM378" s="108">
        <f t="shared" si="170"/>
        <v>29.080125642888923</v>
      </c>
      <c r="AN378" s="103">
        <f t="shared" si="171"/>
        <v>29.080125642888923</v>
      </c>
      <c r="AP378" s="73">
        <f t="shared" si="172"/>
        <v>29.080125642888923</v>
      </c>
    </row>
    <row r="379" spans="2:42" x14ac:dyDescent="0.25">
      <c r="B379" s="52">
        <f t="shared" si="161"/>
        <v>44896</v>
      </c>
      <c r="C379" s="64">
        <f t="shared" si="162"/>
        <v>0</v>
      </c>
      <c r="D379" s="17">
        <v>334.5</v>
      </c>
      <c r="E379" s="65">
        <f t="shared" si="145"/>
        <v>-21.727981046614673</v>
      </c>
      <c r="F379" s="17"/>
      <c r="G379" s="56">
        <f t="shared" si="146"/>
        <v>7.628837672605675</v>
      </c>
      <c r="H379" s="56">
        <f t="shared" si="163"/>
        <v>7.628837672605675</v>
      </c>
      <c r="I379" s="56">
        <f t="shared" si="164"/>
        <v>7.628837672605675</v>
      </c>
      <c r="J379" s="65">
        <f t="shared" si="147"/>
        <v>7.628837672605675</v>
      </c>
      <c r="K379" s="58">
        <f t="shared" si="148"/>
        <v>0.18529312218443356</v>
      </c>
      <c r="L379" s="17"/>
      <c r="M379" s="58">
        <f t="shared" si="149"/>
        <v>13.905352286718653</v>
      </c>
      <c r="N379" s="66">
        <f t="shared" si="173"/>
        <v>44896</v>
      </c>
      <c r="O379" s="58">
        <f t="shared" si="165"/>
        <v>8.0002880415127287</v>
      </c>
      <c r="P379" s="58">
        <f t="shared" si="150"/>
        <v>11.814706877815567</v>
      </c>
      <c r="Q379" s="58">
        <f t="shared" si="166"/>
        <v>15.629125714118405</v>
      </c>
      <c r="R379" s="52"/>
      <c r="S379" s="67">
        <f t="shared" si="151"/>
        <v>0.34797496469265998</v>
      </c>
      <c r="T379" s="67">
        <f t="shared" si="152"/>
        <v>0.50690908287194492</v>
      </c>
      <c r="U379" s="67">
        <f t="shared" si="153"/>
        <v>0.66584320105122985</v>
      </c>
      <c r="V379" s="67"/>
      <c r="W379" s="71">
        <f t="shared" si="154"/>
        <v>0.51456999956845528</v>
      </c>
      <c r="X379" s="17"/>
      <c r="Y379" s="68">
        <f t="shared" si="155"/>
        <v>44896</v>
      </c>
      <c r="Z379" s="69">
        <f t="shared" si="156"/>
        <v>8.3513991526238396</v>
      </c>
      <c r="AA379" s="69">
        <f t="shared" si="157"/>
        <v>12.165817988926678</v>
      </c>
      <c r="AB379" s="69">
        <f t="shared" si="158"/>
        <v>15.980236825229516</v>
      </c>
      <c r="AC379" s="17"/>
      <c r="AD379" s="69">
        <f t="shared" si="159"/>
        <v>12.349679989642926</v>
      </c>
      <c r="AE379" s="98"/>
      <c r="AF379" s="69">
        <f t="shared" si="167"/>
        <v>13.905352286718653</v>
      </c>
      <c r="AH379" s="69">
        <f t="shared" si="168"/>
        <v>7.6288376726056768</v>
      </c>
      <c r="AJ379" s="103">
        <f t="shared" si="160"/>
        <v>129.45208067791219</v>
      </c>
      <c r="AK379" s="103">
        <f t="shared" si="169"/>
        <v>230.54791932208781</v>
      </c>
      <c r="AM379" s="108">
        <f t="shared" si="170"/>
        <v>28.964061734830814</v>
      </c>
      <c r="AN379" s="103">
        <f t="shared" si="171"/>
        <v>28.964061734830814</v>
      </c>
      <c r="AP379" s="73">
        <f t="shared" si="172"/>
        <v>28.964061734830814</v>
      </c>
    </row>
    <row r="380" spans="2:42" x14ac:dyDescent="0.25">
      <c r="B380" s="52">
        <f t="shared" si="161"/>
        <v>44897</v>
      </c>
      <c r="C380" s="64">
        <f t="shared" si="162"/>
        <v>0</v>
      </c>
      <c r="D380" s="17">
        <v>335.5</v>
      </c>
      <c r="E380" s="65">
        <f t="shared" si="145"/>
        <v>-21.883312084841492</v>
      </c>
      <c r="F380" s="17"/>
      <c r="G380" s="56">
        <f t="shared" si="146"/>
        <v>7.588902180500412</v>
      </c>
      <c r="H380" s="56">
        <f t="shared" si="163"/>
        <v>7.588902180500412</v>
      </c>
      <c r="I380" s="56">
        <f t="shared" si="164"/>
        <v>7.588902180500412</v>
      </c>
      <c r="J380" s="65">
        <f t="shared" si="147"/>
        <v>7.588902180500412</v>
      </c>
      <c r="K380" s="58">
        <f t="shared" si="148"/>
        <v>0.17925266436139947</v>
      </c>
      <c r="L380" s="17"/>
      <c r="M380" s="58">
        <f t="shared" si="149"/>
        <v>13.750021248491834</v>
      </c>
      <c r="N380" s="66">
        <f t="shared" si="173"/>
        <v>44897</v>
      </c>
      <c r="O380" s="58">
        <f t="shared" si="165"/>
        <v>8.0262962453883944</v>
      </c>
      <c r="P380" s="58">
        <f t="shared" si="150"/>
        <v>11.8207473356386</v>
      </c>
      <c r="Q380" s="58">
        <f t="shared" si="166"/>
        <v>15.615198425888806</v>
      </c>
      <c r="R380" s="52"/>
      <c r="S380" s="67">
        <f t="shared" si="151"/>
        <v>0.34905863985414609</v>
      </c>
      <c r="T380" s="67">
        <f t="shared" si="152"/>
        <v>0.50716076861457127</v>
      </c>
      <c r="U380" s="67">
        <f t="shared" si="153"/>
        <v>0.66526289737499655</v>
      </c>
      <c r="V380" s="67"/>
      <c r="W380" s="71">
        <f t="shared" si="154"/>
        <v>0.51456999956845528</v>
      </c>
      <c r="X380" s="17"/>
      <c r="Y380" s="68">
        <f t="shared" si="155"/>
        <v>44897</v>
      </c>
      <c r="Z380" s="69">
        <f t="shared" si="156"/>
        <v>8.3774073564995071</v>
      </c>
      <c r="AA380" s="69">
        <f t="shared" si="157"/>
        <v>12.17185844674971</v>
      </c>
      <c r="AB380" s="69">
        <f t="shared" si="158"/>
        <v>15.966309536999917</v>
      </c>
      <c r="AC380" s="17"/>
      <c r="AD380" s="69">
        <f t="shared" si="159"/>
        <v>12.349679989642926</v>
      </c>
      <c r="AE380" s="98"/>
      <c r="AF380" s="69">
        <f t="shared" si="167"/>
        <v>13.750021248491834</v>
      </c>
      <c r="AH380" s="69">
        <f t="shared" si="168"/>
        <v>7.5889021805004102</v>
      </c>
      <c r="AJ380" s="103">
        <f t="shared" si="160"/>
        <v>129.77340916787338</v>
      </c>
      <c r="AK380" s="103">
        <f t="shared" si="169"/>
        <v>230.22659083212662</v>
      </c>
      <c r="AM380" s="108">
        <f t="shared" si="170"/>
        <v>28.851521061322362</v>
      </c>
      <c r="AN380" s="103">
        <f t="shared" si="171"/>
        <v>28.851521061322362</v>
      </c>
      <c r="AP380" s="73">
        <f t="shared" si="172"/>
        <v>28.851521061322362</v>
      </c>
    </row>
    <row r="381" spans="2:42" x14ac:dyDescent="0.25">
      <c r="B381" s="52">
        <f t="shared" si="161"/>
        <v>44898</v>
      </c>
      <c r="C381" s="64">
        <f t="shared" si="162"/>
        <v>0</v>
      </c>
      <c r="D381" s="17">
        <v>336.5</v>
      </c>
      <c r="E381" s="65">
        <f t="shared" si="145"/>
        <v>-22.031644126099856</v>
      </c>
      <c r="F381" s="17"/>
      <c r="G381" s="56">
        <f t="shared" si="146"/>
        <v>7.5505571089026757</v>
      </c>
      <c r="H381" s="56">
        <f t="shared" si="163"/>
        <v>7.5505571089026757</v>
      </c>
      <c r="I381" s="56">
        <f t="shared" si="164"/>
        <v>7.5505571089026757</v>
      </c>
      <c r="J381" s="65">
        <f t="shared" si="147"/>
        <v>7.5505571089026757</v>
      </c>
      <c r="K381" s="58">
        <f t="shared" si="148"/>
        <v>0.17305532336405091</v>
      </c>
      <c r="L381" s="17"/>
      <c r="M381" s="58">
        <f t="shared" si="149"/>
        <v>13.601689207233477</v>
      </c>
      <c r="N381" s="66">
        <f t="shared" si="173"/>
        <v>44898</v>
      </c>
      <c r="O381" s="58">
        <f t="shared" si="165"/>
        <v>8.05166612218461</v>
      </c>
      <c r="P381" s="58">
        <f t="shared" si="150"/>
        <v>11.826944676635948</v>
      </c>
      <c r="Q381" s="58">
        <f t="shared" si="166"/>
        <v>15.602223231087287</v>
      </c>
      <c r="R381" s="52"/>
      <c r="S381" s="67">
        <f t="shared" si="151"/>
        <v>0.35011571805398833</v>
      </c>
      <c r="T381" s="67">
        <f t="shared" si="152"/>
        <v>0.50741899115612743</v>
      </c>
      <c r="U381" s="67">
        <f t="shared" si="153"/>
        <v>0.66472226425826664</v>
      </c>
      <c r="V381" s="67"/>
      <c r="W381" s="71">
        <f t="shared" si="154"/>
        <v>0.51456999956845528</v>
      </c>
      <c r="X381" s="17"/>
      <c r="Y381" s="68">
        <f t="shared" si="155"/>
        <v>44898</v>
      </c>
      <c r="Z381" s="69">
        <f t="shared" si="156"/>
        <v>8.4027772332957191</v>
      </c>
      <c r="AA381" s="69">
        <f t="shared" si="157"/>
        <v>12.178055787747059</v>
      </c>
      <c r="AB381" s="69">
        <f t="shared" si="158"/>
        <v>15.953334342198399</v>
      </c>
      <c r="AC381" s="17"/>
      <c r="AD381" s="69">
        <f t="shared" si="159"/>
        <v>12.349679989642926</v>
      </c>
      <c r="AE381" s="98"/>
      <c r="AF381" s="69">
        <f t="shared" si="167"/>
        <v>13.601689207233477</v>
      </c>
      <c r="AH381" s="69">
        <f t="shared" si="168"/>
        <v>7.5505571089026802</v>
      </c>
      <c r="AJ381" s="103">
        <f t="shared" si="160"/>
        <v>130.08133674403146</v>
      </c>
      <c r="AK381" s="103">
        <f t="shared" si="169"/>
        <v>229.91866325596854</v>
      </c>
      <c r="AM381" s="108">
        <f t="shared" si="170"/>
        <v>28.742728632911998</v>
      </c>
      <c r="AN381" s="103">
        <f t="shared" si="171"/>
        <v>28.742728632911998</v>
      </c>
      <c r="AP381" s="73">
        <f t="shared" si="172"/>
        <v>28.742728632911998</v>
      </c>
    </row>
    <row r="382" spans="2:42" x14ac:dyDescent="0.25">
      <c r="B382" s="52">
        <f t="shared" si="161"/>
        <v>44899</v>
      </c>
      <c r="C382" s="64">
        <f t="shared" si="162"/>
        <v>0</v>
      </c>
      <c r="D382" s="17">
        <v>337.5</v>
      </c>
      <c r="E382" s="65">
        <f t="shared" si="145"/>
        <v>-22.172902258885003</v>
      </c>
      <c r="F382" s="17"/>
      <c r="G382" s="56">
        <f t="shared" si="146"/>
        <v>7.5138473814234539</v>
      </c>
      <c r="H382" s="56">
        <f t="shared" si="163"/>
        <v>7.5138473814234539</v>
      </c>
      <c r="I382" s="56">
        <f t="shared" si="164"/>
        <v>7.5138473814234539</v>
      </c>
      <c r="J382" s="65">
        <f t="shared" si="147"/>
        <v>7.5138473814234539</v>
      </c>
      <c r="K382" s="58">
        <f t="shared" si="148"/>
        <v>0.16670642808179353</v>
      </c>
      <c r="L382" s="17"/>
      <c r="M382" s="58">
        <f t="shared" si="149"/>
        <v>13.460431074448337</v>
      </c>
      <c r="N382" s="66">
        <f t="shared" si="173"/>
        <v>44899</v>
      </c>
      <c r="O382" s="58">
        <f t="shared" si="165"/>
        <v>8.0763698812064799</v>
      </c>
      <c r="P382" s="58">
        <f t="shared" si="150"/>
        <v>11.833293571918206</v>
      </c>
      <c r="Q382" s="58">
        <f t="shared" si="166"/>
        <v>15.590217262629933</v>
      </c>
      <c r="R382" s="52"/>
      <c r="S382" s="67">
        <f t="shared" si="151"/>
        <v>0.35114504134656632</v>
      </c>
      <c r="T382" s="67">
        <f t="shared" si="152"/>
        <v>0.50768352845955489</v>
      </c>
      <c r="U382" s="67">
        <f t="shared" si="153"/>
        <v>0.66422201557254357</v>
      </c>
      <c r="V382" s="67"/>
      <c r="W382" s="71">
        <f t="shared" si="154"/>
        <v>0.51456999956845528</v>
      </c>
      <c r="X382" s="17"/>
      <c r="Y382" s="68">
        <f t="shared" si="155"/>
        <v>44899</v>
      </c>
      <c r="Z382" s="69">
        <f t="shared" si="156"/>
        <v>8.4274809923175908</v>
      </c>
      <c r="AA382" s="69">
        <f t="shared" si="157"/>
        <v>12.184404683029317</v>
      </c>
      <c r="AB382" s="69">
        <f t="shared" si="158"/>
        <v>15.941328373741046</v>
      </c>
      <c r="AC382" s="17"/>
      <c r="AD382" s="69">
        <f t="shared" si="159"/>
        <v>12.349679989642926</v>
      </c>
      <c r="AE382" s="98"/>
      <c r="AF382" s="69">
        <f t="shared" si="167"/>
        <v>13.460431074448337</v>
      </c>
      <c r="AH382" s="69">
        <f t="shared" si="168"/>
        <v>7.5138473814234548</v>
      </c>
      <c r="AJ382" s="103">
        <f t="shared" si="160"/>
        <v>130.37557776533217</v>
      </c>
      <c r="AK382" s="103">
        <f t="shared" si="169"/>
        <v>229.62442223466783</v>
      </c>
      <c r="AM382" s="108">
        <f t="shared" si="170"/>
        <v>28.637906314734145</v>
      </c>
      <c r="AN382" s="103">
        <f t="shared" si="171"/>
        <v>28.637906314734145</v>
      </c>
      <c r="AP382" s="73">
        <f t="shared" si="172"/>
        <v>28.637906314734145</v>
      </c>
    </row>
    <row r="383" spans="2:42" x14ac:dyDescent="0.25">
      <c r="B383" s="52">
        <f t="shared" si="161"/>
        <v>44900</v>
      </c>
      <c r="C383" s="64">
        <f t="shared" si="162"/>
        <v>0</v>
      </c>
      <c r="D383" s="17">
        <v>338.5</v>
      </c>
      <c r="E383" s="65">
        <f t="shared" si="145"/>
        <v>-22.307014484661824</v>
      </c>
      <c r="F383" s="17"/>
      <c r="G383" s="56">
        <f t="shared" si="146"/>
        <v>7.4788171014374409</v>
      </c>
      <c r="H383" s="56">
        <f t="shared" si="163"/>
        <v>7.4788171014374409</v>
      </c>
      <c r="I383" s="56">
        <f t="shared" si="164"/>
        <v>7.4788171014374409</v>
      </c>
      <c r="J383" s="65">
        <f t="shared" si="147"/>
        <v>7.4788171014374409</v>
      </c>
      <c r="K383" s="58">
        <f t="shared" si="148"/>
        <v>0.16021146514804757</v>
      </c>
      <c r="L383" s="17"/>
      <c r="M383" s="58">
        <f t="shared" si="149"/>
        <v>13.326318848671505</v>
      </c>
      <c r="N383" s="66">
        <f t="shared" si="173"/>
        <v>44900</v>
      </c>
      <c r="O383" s="58">
        <f t="shared" si="165"/>
        <v>8.1003799841332302</v>
      </c>
      <c r="P383" s="58">
        <f t="shared" si="150"/>
        <v>11.839788534851952</v>
      </c>
      <c r="Q383" s="58">
        <f t="shared" si="166"/>
        <v>15.579197085570673</v>
      </c>
      <c r="R383" s="52"/>
      <c r="S383" s="67">
        <f t="shared" si="151"/>
        <v>0.35214546230184751</v>
      </c>
      <c r="T383" s="67">
        <f t="shared" si="152"/>
        <v>0.50795415191512761</v>
      </c>
      <c r="U383" s="67">
        <f t="shared" si="153"/>
        <v>0.6637628415284077</v>
      </c>
      <c r="V383" s="67"/>
      <c r="W383" s="71">
        <f t="shared" si="154"/>
        <v>0.51456999956845528</v>
      </c>
      <c r="X383" s="17"/>
      <c r="Y383" s="68">
        <f t="shared" si="155"/>
        <v>44900</v>
      </c>
      <c r="Z383" s="69">
        <f t="shared" si="156"/>
        <v>8.4514910952443394</v>
      </c>
      <c r="AA383" s="69">
        <f t="shared" si="157"/>
        <v>12.190899645963063</v>
      </c>
      <c r="AB383" s="69">
        <f t="shared" si="158"/>
        <v>15.930308196681786</v>
      </c>
      <c r="AC383" s="17"/>
      <c r="AD383" s="69">
        <f t="shared" si="159"/>
        <v>12.349679989642926</v>
      </c>
      <c r="AE383" s="98"/>
      <c r="AF383" s="69">
        <f t="shared" si="167"/>
        <v>13.326318848671505</v>
      </c>
      <c r="AH383" s="69">
        <f t="shared" si="168"/>
        <v>7.4788171014374463</v>
      </c>
      <c r="AJ383" s="103">
        <f t="shared" si="160"/>
        <v>130.65585258395637</v>
      </c>
      <c r="AK383" s="103">
        <f t="shared" si="169"/>
        <v>229.34414741604363</v>
      </c>
      <c r="AM383" s="108">
        <f t="shared" si="170"/>
        <v>28.537271999968954</v>
      </c>
      <c r="AN383" s="103">
        <f t="shared" si="171"/>
        <v>28.537271999968954</v>
      </c>
      <c r="AP383" s="73">
        <f t="shared" si="172"/>
        <v>28.537271999968954</v>
      </c>
    </row>
    <row r="384" spans="2:42" x14ac:dyDescent="0.25">
      <c r="B384" s="52">
        <f t="shared" si="161"/>
        <v>44901</v>
      </c>
      <c r="C384" s="64">
        <f t="shared" si="162"/>
        <v>0</v>
      </c>
      <c r="D384" s="17">
        <v>339.5</v>
      </c>
      <c r="E384" s="65">
        <f t="shared" si="145"/>
        <v>-22.433911824979297</v>
      </c>
      <c r="F384" s="17"/>
      <c r="G384" s="56">
        <f t="shared" si="146"/>
        <v>7.4455093833966846</v>
      </c>
      <c r="H384" s="56">
        <f t="shared" si="163"/>
        <v>7.4455093833966846</v>
      </c>
      <c r="I384" s="56">
        <f t="shared" si="164"/>
        <v>7.4455093833966846</v>
      </c>
      <c r="J384" s="65">
        <f t="shared" si="147"/>
        <v>7.4455093833966846</v>
      </c>
      <c r="K384" s="58">
        <f t="shared" si="148"/>
        <v>0.15357607325994393</v>
      </c>
      <c r="L384" s="17"/>
      <c r="M384" s="58">
        <f t="shared" si="149"/>
        <v>13.199421508354035</v>
      </c>
      <c r="N384" s="66">
        <f t="shared" si="173"/>
        <v>44901</v>
      </c>
      <c r="O384" s="58">
        <f t="shared" si="165"/>
        <v>8.1236692350417137</v>
      </c>
      <c r="P384" s="58">
        <f t="shared" si="150"/>
        <v>11.846423926740057</v>
      </c>
      <c r="Q384" s="58">
        <f t="shared" si="166"/>
        <v>15.5691786184384</v>
      </c>
      <c r="R384" s="52"/>
      <c r="S384" s="67">
        <f t="shared" si="151"/>
        <v>0.35311584775636773</v>
      </c>
      <c r="T384" s="67">
        <f t="shared" si="152"/>
        <v>0.50823062657713203</v>
      </c>
      <c r="U384" s="67">
        <f t="shared" si="153"/>
        <v>0.66334540539789633</v>
      </c>
      <c r="V384" s="67"/>
      <c r="W384" s="71">
        <f t="shared" si="154"/>
        <v>0.51456999956845528</v>
      </c>
      <c r="X384" s="17"/>
      <c r="Y384" s="68">
        <f t="shared" si="155"/>
        <v>44901</v>
      </c>
      <c r="Z384" s="69">
        <f t="shared" si="156"/>
        <v>8.4747803461528264</v>
      </c>
      <c r="AA384" s="69">
        <f t="shared" si="157"/>
        <v>12.197535037851168</v>
      </c>
      <c r="AB384" s="69">
        <f t="shared" si="158"/>
        <v>15.920289729549513</v>
      </c>
      <c r="AC384" s="17"/>
      <c r="AD384" s="69">
        <f t="shared" si="159"/>
        <v>12.349679989642926</v>
      </c>
      <c r="AE384" s="98"/>
      <c r="AF384" s="69">
        <f t="shared" si="167"/>
        <v>13.199421508354035</v>
      </c>
      <c r="AH384" s="69">
        <f t="shared" si="168"/>
        <v>7.4455093833966863</v>
      </c>
      <c r="AJ384" s="103">
        <f t="shared" si="160"/>
        <v>130.92188851173464</v>
      </c>
      <c r="AK384" s="103">
        <f t="shared" si="169"/>
        <v>229.07811148826536</v>
      </c>
      <c r="AM384" s="108">
        <f t="shared" si="170"/>
        <v>28.441038761192342</v>
      </c>
      <c r="AN384" s="103">
        <f t="shared" si="171"/>
        <v>28.441038761192342</v>
      </c>
      <c r="AP384" s="73">
        <f t="shared" si="172"/>
        <v>28.441038761192342</v>
      </c>
    </row>
    <row r="385" spans="2:42" x14ac:dyDescent="0.25">
      <c r="B385" s="52">
        <f t="shared" si="161"/>
        <v>44902</v>
      </c>
      <c r="C385" s="64">
        <f t="shared" si="162"/>
        <v>0</v>
      </c>
      <c r="D385" s="17">
        <v>340.5</v>
      </c>
      <c r="E385" s="65">
        <f t="shared" si="145"/>
        <v>-22.55352842594769</v>
      </c>
      <c r="F385" s="17"/>
      <c r="G385" s="56">
        <f t="shared" si="146"/>
        <v>7.4139661809116353</v>
      </c>
      <c r="H385" s="56">
        <f t="shared" si="163"/>
        <v>7.4139661809116353</v>
      </c>
      <c r="I385" s="56">
        <f t="shared" si="164"/>
        <v>7.4139661809116353</v>
      </c>
      <c r="J385" s="65">
        <f t="shared" si="147"/>
        <v>7.4139661809116353</v>
      </c>
      <c r="K385" s="58">
        <f t="shared" si="148"/>
        <v>0.14680603732975056</v>
      </c>
      <c r="L385" s="17"/>
      <c r="M385" s="58">
        <f t="shared" si="149"/>
        <v>13.079804907385636</v>
      </c>
      <c r="N385" s="66">
        <f t="shared" si="173"/>
        <v>44902</v>
      </c>
      <c r="O385" s="58">
        <f t="shared" si="165"/>
        <v>8.1462108722144322</v>
      </c>
      <c r="P385" s="58">
        <f t="shared" si="150"/>
        <v>11.85319396267025</v>
      </c>
      <c r="Q385" s="58">
        <f t="shared" si="166"/>
        <v>15.560177053126068</v>
      </c>
      <c r="R385" s="52"/>
      <c r="S385" s="67">
        <f t="shared" si="151"/>
        <v>0.35405508263856433</v>
      </c>
      <c r="T385" s="67">
        <f t="shared" si="152"/>
        <v>0.50851271140755672</v>
      </c>
      <c r="U385" s="67">
        <f t="shared" si="153"/>
        <v>0.66297034017654921</v>
      </c>
      <c r="V385" s="67"/>
      <c r="W385" s="71">
        <f t="shared" si="154"/>
        <v>0.51456999956845528</v>
      </c>
      <c r="X385" s="17"/>
      <c r="Y385" s="68">
        <f t="shared" si="155"/>
        <v>44902</v>
      </c>
      <c r="Z385" s="69">
        <f t="shared" si="156"/>
        <v>8.4973219833255449</v>
      </c>
      <c r="AA385" s="69">
        <f t="shared" si="157"/>
        <v>12.204305073781361</v>
      </c>
      <c r="AB385" s="69">
        <f t="shared" si="158"/>
        <v>15.911288164237181</v>
      </c>
      <c r="AC385" s="17"/>
      <c r="AD385" s="69">
        <f t="shared" si="159"/>
        <v>12.349679989642926</v>
      </c>
      <c r="AE385" s="98"/>
      <c r="AF385" s="69">
        <f t="shared" si="167"/>
        <v>13.079804907385636</v>
      </c>
      <c r="AH385" s="69">
        <f t="shared" si="168"/>
        <v>7.4139661809116362</v>
      </c>
      <c r="AJ385" s="103">
        <f t="shared" si="160"/>
        <v>131.17342080675044</v>
      </c>
      <c r="AK385" s="103">
        <f t="shared" si="169"/>
        <v>228.82657919324956</v>
      </c>
      <c r="AM385" s="108">
        <f t="shared" si="170"/>
        <v>28.349413984962975</v>
      </c>
      <c r="AN385" s="103">
        <f t="shared" si="171"/>
        <v>28.349413984962975</v>
      </c>
      <c r="AP385" s="73">
        <f t="shared" si="172"/>
        <v>28.349413984962975</v>
      </c>
    </row>
    <row r="386" spans="2:42" x14ac:dyDescent="0.25">
      <c r="B386" s="52">
        <f t="shared" si="161"/>
        <v>44903</v>
      </c>
      <c r="C386" s="64">
        <f t="shared" si="162"/>
        <v>0</v>
      </c>
      <c r="D386" s="17">
        <v>341.5</v>
      </c>
      <c r="E386" s="65">
        <f t="shared" si="145"/>
        <v>-22.665801659694026</v>
      </c>
      <c r="F386" s="17"/>
      <c r="G386" s="56">
        <f t="shared" si="146"/>
        <v>7.384228112776702</v>
      </c>
      <c r="H386" s="56">
        <f t="shared" si="163"/>
        <v>7.384228112776702</v>
      </c>
      <c r="I386" s="56">
        <f t="shared" si="164"/>
        <v>7.384228112776702</v>
      </c>
      <c r="J386" s="65">
        <f t="shared" si="147"/>
        <v>7.384228112776702</v>
      </c>
      <c r="K386" s="58">
        <f t="shared" si="148"/>
        <v>0.13990728247449136</v>
      </c>
      <c r="L386" s="17"/>
      <c r="M386" s="58">
        <f t="shared" si="149"/>
        <v>12.967531673639314</v>
      </c>
      <c r="N386" s="66">
        <f t="shared" si="173"/>
        <v>44903</v>
      </c>
      <c r="O386" s="58">
        <f t="shared" si="165"/>
        <v>8.167978661137159</v>
      </c>
      <c r="P386" s="58">
        <f t="shared" si="150"/>
        <v>11.860092717525509</v>
      </c>
      <c r="Q386" s="58">
        <f t="shared" si="166"/>
        <v>15.552206773913859</v>
      </c>
      <c r="R386" s="52"/>
      <c r="S386" s="67">
        <f t="shared" si="151"/>
        <v>0.35496207384367795</v>
      </c>
      <c r="T386" s="67">
        <f t="shared" si="152"/>
        <v>0.5088001595265258</v>
      </c>
      <c r="U386" s="67">
        <f t="shared" si="153"/>
        <v>0.66263824520937376</v>
      </c>
      <c r="V386" s="67"/>
      <c r="W386" s="71">
        <f t="shared" si="154"/>
        <v>0.51456999956845528</v>
      </c>
      <c r="X386" s="17"/>
      <c r="Y386" s="68">
        <f t="shared" si="155"/>
        <v>44903</v>
      </c>
      <c r="Z386" s="69">
        <f t="shared" si="156"/>
        <v>8.5190897722482717</v>
      </c>
      <c r="AA386" s="69">
        <f t="shared" si="157"/>
        <v>12.21120382863662</v>
      </c>
      <c r="AB386" s="69">
        <f t="shared" si="158"/>
        <v>15.90331788502497</v>
      </c>
      <c r="AC386" s="17"/>
      <c r="AD386" s="69">
        <f t="shared" si="159"/>
        <v>12.349679989642926</v>
      </c>
      <c r="AE386" s="98"/>
      <c r="AF386" s="69">
        <f t="shared" si="167"/>
        <v>12.967531673639314</v>
      </c>
      <c r="AH386" s="69">
        <f t="shared" si="168"/>
        <v>7.3842281127766984</v>
      </c>
      <c r="AJ386" s="103">
        <f t="shared" si="160"/>
        <v>131.41019367345862</v>
      </c>
      <c r="AK386" s="103">
        <f t="shared" si="169"/>
        <v>228.58980632654138</v>
      </c>
      <c r="AM386" s="108">
        <f t="shared" si="170"/>
        <v>28.262598495585728</v>
      </c>
      <c r="AN386" s="103">
        <f t="shared" si="171"/>
        <v>28.262598495585728</v>
      </c>
      <c r="AP386" s="73">
        <f t="shared" si="172"/>
        <v>28.262598495585728</v>
      </c>
    </row>
    <row r="387" spans="2:42" x14ac:dyDescent="0.25">
      <c r="B387" s="52">
        <f t="shared" si="161"/>
        <v>44904</v>
      </c>
      <c r="C387" s="64">
        <f t="shared" si="162"/>
        <v>0</v>
      </c>
      <c r="D387" s="17">
        <v>342.5</v>
      </c>
      <c r="E387" s="65">
        <f t="shared" si="145"/>
        <v>-22.77067222241412</v>
      </c>
      <c r="F387" s="17"/>
      <c r="G387" s="56">
        <f t="shared" si="146"/>
        <v>7.3563342882248071</v>
      </c>
      <c r="H387" s="56">
        <f t="shared" si="163"/>
        <v>7.3563342882248071</v>
      </c>
      <c r="I387" s="56">
        <f t="shared" si="164"/>
        <v>7.3563342882248071</v>
      </c>
      <c r="J387" s="65">
        <f t="shared" si="147"/>
        <v>7.3563342882248071</v>
      </c>
      <c r="K387" s="58">
        <f t="shared" si="148"/>
        <v>0.13288586785040407</v>
      </c>
      <c r="L387" s="17"/>
      <c r="M387" s="58">
        <f t="shared" si="149"/>
        <v>12.86266111091922</v>
      </c>
      <c r="N387" s="66">
        <f t="shared" si="173"/>
        <v>44904</v>
      </c>
      <c r="O387" s="58">
        <f t="shared" si="165"/>
        <v>8.1889469880371912</v>
      </c>
      <c r="P387" s="58">
        <f t="shared" si="150"/>
        <v>11.867114132149595</v>
      </c>
      <c r="Q387" s="58">
        <f t="shared" si="166"/>
        <v>15.545281276261999</v>
      </c>
      <c r="R387" s="52"/>
      <c r="S387" s="67">
        <f t="shared" si="151"/>
        <v>0.35583575413117929</v>
      </c>
      <c r="T387" s="67">
        <f t="shared" si="152"/>
        <v>0.50909271846919613</v>
      </c>
      <c r="U387" s="67">
        <f t="shared" si="153"/>
        <v>0.66234968280721296</v>
      </c>
      <c r="V387" s="67"/>
      <c r="W387" s="71">
        <f t="shared" si="154"/>
        <v>0.51456999956845528</v>
      </c>
      <c r="X387" s="17"/>
      <c r="Y387" s="68">
        <f t="shared" si="155"/>
        <v>44904</v>
      </c>
      <c r="Z387" s="69">
        <f t="shared" si="156"/>
        <v>8.5400580991483039</v>
      </c>
      <c r="AA387" s="69">
        <f t="shared" si="157"/>
        <v>12.218225243260708</v>
      </c>
      <c r="AB387" s="69">
        <f t="shared" si="158"/>
        <v>15.896392387373112</v>
      </c>
      <c r="AC387" s="17"/>
      <c r="AD387" s="69">
        <f t="shared" si="159"/>
        <v>12.349679989642926</v>
      </c>
      <c r="AE387" s="98"/>
      <c r="AF387" s="69">
        <f t="shared" si="167"/>
        <v>12.86266111091922</v>
      </c>
      <c r="AH387" s="69">
        <f t="shared" si="168"/>
        <v>7.3563342882248079</v>
      </c>
      <c r="AJ387" s="103">
        <f t="shared" si="160"/>
        <v>131.63196126897085</v>
      </c>
      <c r="AK387" s="103">
        <f t="shared" si="169"/>
        <v>228.36803873102915</v>
      </c>
      <c r="AM387" s="108">
        <f t="shared" si="170"/>
        <v>28.180785674543245</v>
      </c>
      <c r="AN387" s="103">
        <f t="shared" si="171"/>
        <v>28.180785674543245</v>
      </c>
      <c r="AP387" s="73">
        <f t="shared" si="172"/>
        <v>28.180785674543245</v>
      </c>
    </row>
    <row r="388" spans="2:42" x14ac:dyDescent="0.25">
      <c r="B388" s="52">
        <f t="shared" si="161"/>
        <v>44905</v>
      </c>
      <c r="C388" s="64">
        <f t="shared" si="162"/>
        <v>0</v>
      </c>
      <c r="D388" s="17">
        <v>343.5</v>
      </c>
      <c r="E388" s="65">
        <f t="shared" si="145"/>
        <v>-22.868084228643859</v>
      </c>
      <c r="F388" s="17"/>
      <c r="G388" s="56">
        <f t="shared" si="146"/>
        <v>7.3303221327916841</v>
      </c>
      <c r="H388" s="56">
        <f t="shared" si="163"/>
        <v>7.3303221327916841</v>
      </c>
      <c r="I388" s="56">
        <f t="shared" si="164"/>
        <v>7.3303221327916841</v>
      </c>
      <c r="J388" s="65">
        <f t="shared" si="147"/>
        <v>7.3303221327916841</v>
      </c>
      <c r="K388" s="58">
        <f t="shared" si="148"/>
        <v>0.12574798033906076</v>
      </c>
      <c r="L388" s="17"/>
      <c r="M388" s="58">
        <f t="shared" si="149"/>
        <v>12.765249104689474</v>
      </c>
      <c r="N388" s="66">
        <f t="shared" si="173"/>
        <v>44905</v>
      </c>
      <c r="O388" s="58">
        <f t="shared" si="165"/>
        <v>8.2090909532650969</v>
      </c>
      <c r="P388" s="58">
        <f t="shared" si="150"/>
        <v>11.87425201966094</v>
      </c>
      <c r="Q388" s="58">
        <f t="shared" si="166"/>
        <v>15.539413086056783</v>
      </c>
      <c r="R388" s="52"/>
      <c r="S388" s="67">
        <f t="shared" si="151"/>
        <v>0.35667508601567532</v>
      </c>
      <c r="T388" s="67">
        <f t="shared" si="152"/>
        <v>0.50939013044883541</v>
      </c>
      <c r="U388" s="67">
        <f t="shared" si="153"/>
        <v>0.66210517488199561</v>
      </c>
      <c r="V388" s="67"/>
      <c r="W388" s="71">
        <f t="shared" si="154"/>
        <v>0.51456999956845528</v>
      </c>
      <c r="X388" s="17"/>
      <c r="Y388" s="68">
        <f t="shared" si="155"/>
        <v>44905</v>
      </c>
      <c r="Z388" s="69">
        <f t="shared" si="156"/>
        <v>8.5602020643762078</v>
      </c>
      <c r="AA388" s="69">
        <f t="shared" si="157"/>
        <v>12.225363130772049</v>
      </c>
      <c r="AB388" s="69">
        <f t="shared" si="158"/>
        <v>15.890524197167895</v>
      </c>
      <c r="AC388" s="17"/>
      <c r="AD388" s="69">
        <f t="shared" si="159"/>
        <v>12.349679989642926</v>
      </c>
      <c r="AE388" s="98"/>
      <c r="AF388" s="69">
        <f t="shared" si="167"/>
        <v>12.765249104689474</v>
      </c>
      <c r="AH388" s="69">
        <f t="shared" si="168"/>
        <v>7.3303221327916877</v>
      </c>
      <c r="AJ388" s="103">
        <f t="shared" si="160"/>
        <v>131.83848870754753</v>
      </c>
      <c r="AK388" s="103">
        <f t="shared" si="169"/>
        <v>228.16151129245247</v>
      </c>
      <c r="AM388" s="108">
        <f t="shared" si="170"/>
        <v>28.104160582582733</v>
      </c>
      <c r="AN388" s="103">
        <f t="shared" si="171"/>
        <v>28.104160582582733</v>
      </c>
      <c r="AP388" s="73">
        <f t="shared" si="172"/>
        <v>28.104160582582733</v>
      </c>
    </row>
    <row r="389" spans="2:42" x14ac:dyDescent="0.25">
      <c r="B389" s="52">
        <f t="shared" si="161"/>
        <v>44906</v>
      </c>
      <c r="C389" s="64">
        <f t="shared" si="162"/>
        <v>0</v>
      </c>
      <c r="D389" s="17">
        <v>344.5</v>
      </c>
      <c r="E389" s="65">
        <f t="shared" si="145"/>
        <v>-22.957985301380408</v>
      </c>
      <c r="F389" s="17"/>
      <c r="G389" s="56">
        <f t="shared" si="146"/>
        <v>7.306227216252192</v>
      </c>
      <c r="H389" s="56">
        <f t="shared" si="163"/>
        <v>7.306227216252192</v>
      </c>
      <c r="I389" s="56">
        <f t="shared" si="164"/>
        <v>7.306227216252192</v>
      </c>
      <c r="J389" s="65">
        <f t="shared" si="147"/>
        <v>7.306227216252192</v>
      </c>
      <c r="K389" s="58">
        <f t="shared" si="148"/>
        <v>0.11849992809213698</v>
      </c>
      <c r="L389" s="17"/>
      <c r="M389" s="58">
        <f t="shared" si="149"/>
        <v>12.675348031952922</v>
      </c>
      <c r="N389" s="66">
        <f t="shared" si="173"/>
        <v>44906</v>
      </c>
      <c r="O389" s="58">
        <f t="shared" si="165"/>
        <v>8.2283864637817672</v>
      </c>
      <c r="P389" s="58">
        <f t="shared" si="150"/>
        <v>11.881500071907864</v>
      </c>
      <c r="Q389" s="58">
        <f t="shared" si="166"/>
        <v>15.53461368003396</v>
      </c>
      <c r="R389" s="52"/>
      <c r="S389" s="67">
        <f t="shared" si="151"/>
        <v>0.35747906562053655</v>
      </c>
      <c r="T389" s="67">
        <f t="shared" si="152"/>
        <v>0.50969213262579061</v>
      </c>
      <c r="U389" s="67">
        <f t="shared" si="153"/>
        <v>0.66190519963104466</v>
      </c>
      <c r="V389" s="67"/>
      <c r="W389" s="71">
        <f t="shared" si="154"/>
        <v>0.51456999956845528</v>
      </c>
      <c r="X389" s="17"/>
      <c r="Y389" s="68">
        <f t="shared" si="155"/>
        <v>44906</v>
      </c>
      <c r="Z389" s="69">
        <f t="shared" si="156"/>
        <v>8.5794975748928763</v>
      </c>
      <c r="AA389" s="69">
        <f t="shared" si="157"/>
        <v>12.232611183018975</v>
      </c>
      <c r="AB389" s="69">
        <f t="shared" si="158"/>
        <v>15.885724791145073</v>
      </c>
      <c r="AC389" s="17"/>
      <c r="AD389" s="69">
        <f t="shared" si="159"/>
        <v>12.349679989642926</v>
      </c>
      <c r="AE389" s="98"/>
      <c r="AF389" s="69">
        <f t="shared" si="167"/>
        <v>12.675348031952922</v>
      </c>
      <c r="AH389" s="69">
        <f t="shared" si="168"/>
        <v>7.3062272162521964</v>
      </c>
      <c r="AJ389" s="103">
        <f t="shared" si="160"/>
        <v>132.02955305480981</v>
      </c>
      <c r="AK389" s="103">
        <f t="shared" si="169"/>
        <v>227.97044694519019</v>
      </c>
      <c r="AM389" s="108">
        <f t="shared" si="170"/>
        <v>28.032899091865911</v>
      </c>
      <c r="AN389" s="103">
        <f t="shared" si="171"/>
        <v>28.032899091865911</v>
      </c>
      <c r="AP389" s="73">
        <f t="shared" si="172"/>
        <v>28.032899091865911</v>
      </c>
    </row>
    <row r="390" spans="2:42" x14ac:dyDescent="0.25">
      <c r="B390" s="52">
        <f t="shared" si="161"/>
        <v>44907</v>
      </c>
      <c r="C390" s="64">
        <f t="shared" si="162"/>
        <v>0</v>
      </c>
      <c r="D390" s="17">
        <v>345.5</v>
      </c>
      <c r="E390" s="65">
        <f t="shared" si="145"/>
        <v>-23.040326657693495</v>
      </c>
      <c r="F390" s="17"/>
      <c r="G390" s="56">
        <f t="shared" si="146"/>
        <v>7.2840830841552089</v>
      </c>
      <c r="H390" s="56">
        <f t="shared" si="163"/>
        <v>7.2840830841552089</v>
      </c>
      <c r="I390" s="56">
        <f t="shared" si="164"/>
        <v>7.2840830841552089</v>
      </c>
      <c r="J390" s="65">
        <f t="shared" si="147"/>
        <v>7.2840830841552089</v>
      </c>
      <c r="K390" s="58">
        <f t="shared" si="148"/>
        <v>0.11114813394198131</v>
      </c>
      <c r="L390" s="17"/>
      <c r="M390" s="58">
        <f t="shared" si="149"/>
        <v>12.593006675639842</v>
      </c>
      <c r="N390" s="66">
        <f t="shared" si="173"/>
        <v>44907</v>
      </c>
      <c r="O390" s="58">
        <f t="shared" si="165"/>
        <v>8.246810323980414</v>
      </c>
      <c r="P390" s="58">
        <f t="shared" si="150"/>
        <v>11.888851866058019</v>
      </c>
      <c r="Q390" s="58">
        <f t="shared" si="166"/>
        <v>15.530893408135624</v>
      </c>
      <c r="R390" s="52"/>
      <c r="S390" s="67">
        <f t="shared" si="151"/>
        <v>0.35824672646214684</v>
      </c>
      <c r="T390" s="67">
        <f t="shared" si="152"/>
        <v>0.50999845738204708</v>
      </c>
      <c r="U390" s="67">
        <f t="shared" si="153"/>
        <v>0.66175018830194732</v>
      </c>
      <c r="V390" s="67"/>
      <c r="W390" s="71">
        <f t="shared" si="154"/>
        <v>0.51456999956845528</v>
      </c>
      <c r="X390" s="17"/>
      <c r="Y390" s="68">
        <f t="shared" si="155"/>
        <v>44907</v>
      </c>
      <c r="Z390" s="69">
        <f t="shared" si="156"/>
        <v>8.597921435091525</v>
      </c>
      <c r="AA390" s="69">
        <f t="shared" si="157"/>
        <v>12.23996297716913</v>
      </c>
      <c r="AB390" s="69">
        <f t="shared" si="158"/>
        <v>15.882004519246735</v>
      </c>
      <c r="AC390" s="17"/>
      <c r="AD390" s="69">
        <f t="shared" si="159"/>
        <v>12.349679989642926</v>
      </c>
      <c r="AE390" s="98"/>
      <c r="AF390" s="69">
        <f t="shared" si="167"/>
        <v>12.593006675639842</v>
      </c>
      <c r="AH390" s="69">
        <f t="shared" si="168"/>
        <v>7.2840830841552098</v>
      </c>
      <c r="AJ390" s="103">
        <f t="shared" si="160"/>
        <v>132.20494430275608</v>
      </c>
      <c r="AK390" s="103">
        <f t="shared" si="169"/>
        <v>227.79505569724392</v>
      </c>
      <c r="AM390" s="108">
        <f t="shared" si="170"/>
        <v>27.96716703592524</v>
      </c>
      <c r="AN390" s="103">
        <f t="shared" si="171"/>
        <v>27.96716703592524</v>
      </c>
      <c r="AP390" s="73">
        <f t="shared" si="172"/>
        <v>27.96716703592524</v>
      </c>
    </row>
    <row r="391" spans="2:42" x14ac:dyDescent="0.25">
      <c r="B391" s="52">
        <f t="shared" si="161"/>
        <v>44908</v>
      </c>
      <c r="C391" s="64">
        <f t="shared" si="162"/>
        <v>0</v>
      </c>
      <c r="D391" s="17">
        <v>346.5</v>
      </c>
      <c r="E391" s="65">
        <f t="shared" si="145"/>
        <v>-23.115063189479191</v>
      </c>
      <c r="F391" s="17"/>
      <c r="G391" s="56">
        <f t="shared" si="146"/>
        <v>7.2639210945276975</v>
      </c>
      <c r="H391" s="56">
        <f t="shared" si="163"/>
        <v>7.2639210945276975</v>
      </c>
      <c r="I391" s="56">
        <f t="shared" si="164"/>
        <v>7.2639210945276975</v>
      </c>
      <c r="J391" s="65">
        <f t="shared" si="147"/>
        <v>7.2639210945276975</v>
      </c>
      <c r="K391" s="58">
        <f t="shared" si="148"/>
        <v>0.10369912868528167</v>
      </c>
      <c r="L391" s="17"/>
      <c r="M391" s="58">
        <f t="shared" si="149"/>
        <v>12.518270143854139</v>
      </c>
      <c r="N391" s="66">
        <f t="shared" si="173"/>
        <v>44908</v>
      </c>
      <c r="O391" s="58">
        <f t="shared" si="165"/>
        <v>8.2643403240508704</v>
      </c>
      <c r="P391" s="58">
        <f t="shared" si="150"/>
        <v>11.896300871314718</v>
      </c>
      <c r="Q391" s="58">
        <f t="shared" si="166"/>
        <v>15.528261418578566</v>
      </c>
      <c r="R391" s="52"/>
      <c r="S391" s="67">
        <f t="shared" si="151"/>
        <v>0.35897714313174922</v>
      </c>
      <c r="T391" s="67">
        <f t="shared" si="152"/>
        <v>0.51030883260107618</v>
      </c>
      <c r="U391" s="67">
        <f t="shared" si="153"/>
        <v>0.66164052207040325</v>
      </c>
      <c r="V391" s="67"/>
      <c r="W391" s="71">
        <f t="shared" si="154"/>
        <v>0.51456999956845528</v>
      </c>
      <c r="X391" s="17"/>
      <c r="Y391" s="68">
        <f t="shared" si="155"/>
        <v>44908</v>
      </c>
      <c r="Z391" s="69">
        <f t="shared" si="156"/>
        <v>8.6154514351619813</v>
      </c>
      <c r="AA391" s="69">
        <f t="shared" si="157"/>
        <v>12.247411982425827</v>
      </c>
      <c r="AB391" s="69">
        <f t="shared" si="158"/>
        <v>15.879372529689679</v>
      </c>
      <c r="AC391" s="17"/>
      <c r="AD391" s="69">
        <f t="shared" si="159"/>
        <v>12.349679989642926</v>
      </c>
      <c r="AE391" s="98"/>
      <c r="AF391" s="69">
        <f t="shared" si="167"/>
        <v>12.518270143854139</v>
      </c>
      <c r="AH391" s="69">
        <f t="shared" si="168"/>
        <v>7.2639210945276975</v>
      </c>
      <c r="AJ391" s="103">
        <f t="shared" si="160"/>
        <v>132.36446631636176</v>
      </c>
      <c r="AK391" s="103">
        <f t="shared" si="169"/>
        <v>227.63553368363824</v>
      </c>
      <c r="AM391" s="108">
        <f t="shared" si="170"/>
        <v>27.907119385399966</v>
      </c>
      <c r="AN391" s="103">
        <f t="shared" si="171"/>
        <v>27.907119385399966</v>
      </c>
      <c r="AP391" s="73">
        <f t="shared" si="172"/>
        <v>27.907119385399966</v>
      </c>
    </row>
    <row r="392" spans="2:42" x14ac:dyDescent="0.25">
      <c r="B392" s="52">
        <f t="shared" si="161"/>
        <v>44909</v>
      </c>
      <c r="C392" s="64">
        <f t="shared" si="162"/>
        <v>0</v>
      </c>
      <c r="D392" s="17">
        <v>347.5</v>
      </c>
      <c r="E392" s="65">
        <f t="shared" si="145"/>
        <v>-23.182153539023702</v>
      </c>
      <c r="F392" s="17"/>
      <c r="G392" s="56">
        <f t="shared" si="146"/>
        <v>7.2457702613397137</v>
      </c>
      <c r="H392" s="56">
        <f t="shared" si="163"/>
        <v>7.2457702613397137</v>
      </c>
      <c r="I392" s="56">
        <f t="shared" si="164"/>
        <v>7.2457702613397137</v>
      </c>
      <c r="J392" s="65">
        <f t="shared" si="147"/>
        <v>7.2457702613397137</v>
      </c>
      <c r="K392" s="58">
        <f t="shared" si="148"/>
        <v>9.6159544247273507E-2</v>
      </c>
      <c r="L392" s="17"/>
      <c r="M392" s="58">
        <f t="shared" si="149"/>
        <v>12.451179794309638</v>
      </c>
      <c r="N392" s="66">
        <f t="shared" si="173"/>
        <v>44909</v>
      </c>
      <c r="O392" s="58">
        <f t="shared" si="165"/>
        <v>8.2809553250828696</v>
      </c>
      <c r="P392" s="58">
        <f t="shared" si="150"/>
        <v>11.903840455752727</v>
      </c>
      <c r="Q392" s="58">
        <f t="shared" si="166"/>
        <v>15.526725586422584</v>
      </c>
      <c r="R392" s="52"/>
      <c r="S392" s="67">
        <f t="shared" si="151"/>
        <v>0.35966943484141589</v>
      </c>
      <c r="T392" s="67">
        <f t="shared" si="152"/>
        <v>0.51062298195265987</v>
      </c>
      <c r="U392" s="67">
        <f t="shared" si="153"/>
        <v>0.66157652906390396</v>
      </c>
      <c r="V392" s="67"/>
      <c r="W392" s="71">
        <f t="shared" si="154"/>
        <v>0.51456999956845528</v>
      </c>
      <c r="X392" s="17"/>
      <c r="Y392" s="68">
        <f t="shared" si="155"/>
        <v>44909</v>
      </c>
      <c r="Z392" s="69">
        <f t="shared" si="156"/>
        <v>8.6320664361939805</v>
      </c>
      <c r="AA392" s="69">
        <f t="shared" si="157"/>
        <v>12.254951566863838</v>
      </c>
      <c r="AB392" s="69">
        <f t="shared" si="158"/>
        <v>15.877836697533695</v>
      </c>
      <c r="AC392" s="17"/>
      <c r="AD392" s="69">
        <f t="shared" si="159"/>
        <v>12.349679989642926</v>
      </c>
      <c r="AE392" s="98"/>
      <c r="AF392" s="69">
        <f t="shared" si="167"/>
        <v>12.451179794309638</v>
      </c>
      <c r="AH392" s="69">
        <f t="shared" si="168"/>
        <v>7.2457702613397146</v>
      </c>
      <c r="AJ392" s="103">
        <f t="shared" si="160"/>
        <v>132.50793774237124</v>
      </c>
      <c r="AK392" s="103">
        <f t="shared" si="169"/>
        <v>227.49206225762876</v>
      </c>
      <c r="AM392" s="108">
        <f t="shared" si="170"/>
        <v>27.852899457641243</v>
      </c>
      <c r="AN392" s="103">
        <f t="shared" si="171"/>
        <v>27.852899457641243</v>
      </c>
      <c r="AP392" s="73">
        <f t="shared" si="172"/>
        <v>27.852899457641243</v>
      </c>
    </row>
    <row r="393" spans="2:42" x14ac:dyDescent="0.25">
      <c r="B393" s="52">
        <f t="shared" si="161"/>
        <v>44910</v>
      </c>
      <c r="C393" s="64">
        <f t="shared" si="162"/>
        <v>0</v>
      </c>
      <c r="D393" s="17">
        <v>348.5</v>
      </c>
      <c r="E393" s="65">
        <f t="shared" si="145"/>
        <v>-23.241560169061476</v>
      </c>
      <c r="F393" s="17"/>
      <c r="G393" s="56">
        <f t="shared" si="146"/>
        <v>7.2296571063186281</v>
      </c>
      <c r="H393" s="56">
        <f t="shared" si="163"/>
        <v>7.2296571063186281</v>
      </c>
      <c r="I393" s="56">
        <f t="shared" si="164"/>
        <v>7.2296571063186281</v>
      </c>
      <c r="J393" s="65">
        <f t="shared" si="147"/>
        <v>7.2296571063186281</v>
      </c>
      <c r="K393" s="58">
        <f t="shared" si="148"/>
        <v>8.8536106734066269E-2</v>
      </c>
      <c r="L393" s="17"/>
      <c r="M393" s="58">
        <f t="shared" si="149"/>
        <v>12.391773164271854</v>
      </c>
      <c r="N393" s="66">
        <f t="shared" si="173"/>
        <v>44910</v>
      </c>
      <c r="O393" s="58">
        <f t="shared" si="165"/>
        <v>8.2966353401066186</v>
      </c>
      <c r="P393" s="58">
        <f t="shared" si="150"/>
        <v>11.911463893265934</v>
      </c>
      <c r="Q393" s="58">
        <f t="shared" si="166"/>
        <v>15.526292446425249</v>
      </c>
      <c r="R393" s="52"/>
      <c r="S393" s="67">
        <f t="shared" si="151"/>
        <v>0.36032276880073877</v>
      </c>
      <c r="T393" s="67">
        <f t="shared" si="152"/>
        <v>0.51094062518237682</v>
      </c>
      <c r="U393" s="67">
        <f t="shared" si="153"/>
        <v>0.66155848156401498</v>
      </c>
      <c r="V393" s="67"/>
      <c r="W393" s="71">
        <f t="shared" si="154"/>
        <v>0.51456999956845528</v>
      </c>
      <c r="X393" s="17"/>
      <c r="Y393" s="68">
        <f t="shared" si="155"/>
        <v>44910</v>
      </c>
      <c r="Z393" s="69">
        <f t="shared" si="156"/>
        <v>8.6477464512177313</v>
      </c>
      <c r="AA393" s="69">
        <f t="shared" si="157"/>
        <v>12.262575004377045</v>
      </c>
      <c r="AB393" s="69">
        <f t="shared" si="158"/>
        <v>15.877403557536359</v>
      </c>
      <c r="AC393" s="17"/>
      <c r="AD393" s="69">
        <f t="shared" si="159"/>
        <v>12.349679989642926</v>
      </c>
      <c r="AE393" s="98"/>
      <c r="AF393" s="69">
        <f t="shared" si="167"/>
        <v>12.391773164271854</v>
      </c>
      <c r="AH393" s="69">
        <f t="shared" si="168"/>
        <v>7.2296571063186281</v>
      </c>
      <c r="AJ393" s="103">
        <f t="shared" si="160"/>
        <v>132.6351928708709</v>
      </c>
      <c r="AK393" s="103">
        <f t="shared" si="169"/>
        <v>227.3648071291291</v>
      </c>
      <c r="AM393" s="108">
        <f t="shared" si="170"/>
        <v>27.80463816826418</v>
      </c>
      <c r="AN393" s="103">
        <f t="shared" si="171"/>
        <v>27.80463816826418</v>
      </c>
      <c r="AP393" s="73">
        <f t="shared" si="172"/>
        <v>27.80463816826418</v>
      </c>
    </row>
    <row r="394" spans="2:42" x14ac:dyDescent="0.25">
      <c r="B394" s="52">
        <f t="shared" si="161"/>
        <v>44911</v>
      </c>
      <c r="C394" s="64">
        <f t="shared" si="162"/>
        <v>0</v>
      </c>
      <c r="D394" s="17">
        <v>349.5</v>
      </c>
      <c r="E394" s="65">
        <f t="shared" si="145"/>
        <v>-23.29324942703165</v>
      </c>
      <c r="F394" s="17"/>
      <c r="G394" s="56">
        <f t="shared" si="146"/>
        <v>7.2156055206708976</v>
      </c>
      <c r="H394" s="56">
        <f t="shared" si="163"/>
        <v>7.2156055206708976</v>
      </c>
      <c r="I394" s="56">
        <f t="shared" si="164"/>
        <v>7.2156055206708976</v>
      </c>
      <c r="J394" s="65">
        <f t="shared" si="147"/>
        <v>7.2156055206708976</v>
      </c>
      <c r="K394" s="58">
        <f t="shared" si="148"/>
        <v>8.0835629380788629E-2</v>
      </c>
      <c r="L394" s="17"/>
      <c r="M394" s="58">
        <f t="shared" si="149"/>
        <v>12.340083906301686</v>
      </c>
      <c r="N394" s="66">
        <f t="shared" si="173"/>
        <v>44911</v>
      </c>
      <c r="O394" s="58">
        <f t="shared" si="165"/>
        <v>8.3113616102837629</v>
      </c>
      <c r="P394" s="58">
        <f t="shared" si="150"/>
        <v>11.919164370619212</v>
      </c>
      <c r="Q394" s="58">
        <f t="shared" si="166"/>
        <v>15.526967130954661</v>
      </c>
      <c r="R394" s="52"/>
      <c r="S394" s="67">
        <f t="shared" si="151"/>
        <v>0.36093636339145307</v>
      </c>
      <c r="T394" s="67">
        <f t="shared" si="152"/>
        <v>0.51126147840543013</v>
      </c>
      <c r="U394" s="67">
        <f t="shared" si="153"/>
        <v>0.66158659341940718</v>
      </c>
      <c r="V394" s="67"/>
      <c r="W394" s="71">
        <f t="shared" si="154"/>
        <v>0.51456999956845528</v>
      </c>
      <c r="X394" s="17"/>
      <c r="Y394" s="68">
        <f t="shared" si="155"/>
        <v>44911</v>
      </c>
      <c r="Z394" s="69">
        <f t="shared" si="156"/>
        <v>8.6624727213948738</v>
      </c>
      <c r="AA394" s="69">
        <f t="shared" si="157"/>
        <v>12.270275481730323</v>
      </c>
      <c r="AB394" s="69">
        <f t="shared" si="158"/>
        <v>15.878078242065772</v>
      </c>
      <c r="AC394" s="17"/>
      <c r="AD394" s="69">
        <f t="shared" si="159"/>
        <v>12.349679989642926</v>
      </c>
      <c r="AE394" s="98"/>
      <c r="AF394" s="69">
        <f t="shared" si="167"/>
        <v>12.340083906301686</v>
      </c>
      <c r="AH394" s="69">
        <f t="shared" si="168"/>
        <v>7.2156055206708984</v>
      </c>
      <c r="AJ394" s="103">
        <f t="shared" si="160"/>
        <v>132.74608244037472</v>
      </c>
      <c r="AK394" s="103">
        <f t="shared" si="169"/>
        <v>227.25391755962528</v>
      </c>
      <c r="AM394" s="108">
        <f t="shared" si="170"/>
        <v>27.762453332578851</v>
      </c>
      <c r="AN394" s="103">
        <f t="shared" si="171"/>
        <v>27.762453332578851</v>
      </c>
      <c r="AP394" s="73">
        <f t="shared" si="172"/>
        <v>27.762453332578851</v>
      </c>
    </row>
    <row r="395" spans="2:42" x14ac:dyDescent="0.25">
      <c r="B395" s="52">
        <f t="shared" si="161"/>
        <v>44912</v>
      </c>
      <c r="C395" s="64">
        <f t="shared" si="162"/>
        <v>0</v>
      </c>
      <c r="D395" s="17">
        <v>350.5</v>
      </c>
      <c r="E395" s="65">
        <f t="shared" si="145"/>
        <v>-23.337191603258383</v>
      </c>
      <c r="F395" s="17"/>
      <c r="G395" s="56">
        <f t="shared" si="146"/>
        <v>7.2036366382123891</v>
      </c>
      <c r="H395" s="56">
        <f t="shared" si="163"/>
        <v>7.2036366382123891</v>
      </c>
      <c r="I395" s="56">
        <f t="shared" si="164"/>
        <v>7.2036366382123891</v>
      </c>
      <c r="J395" s="65">
        <f t="shared" si="147"/>
        <v>7.2036366382123891</v>
      </c>
      <c r="K395" s="58">
        <f t="shared" si="148"/>
        <v>7.3065005403379513E-2</v>
      </c>
      <c r="L395" s="17"/>
      <c r="M395" s="58">
        <f t="shared" si="149"/>
        <v>12.29614173007495</v>
      </c>
      <c r="N395" s="66">
        <f t="shared" si="173"/>
        <v>44912</v>
      </c>
      <c r="O395" s="58">
        <f t="shared" si="165"/>
        <v>8.3251166754904276</v>
      </c>
      <c r="P395" s="58">
        <f t="shared" si="150"/>
        <v>11.926934994596621</v>
      </c>
      <c r="Q395" s="58">
        <f t="shared" si="166"/>
        <v>15.528753313702815</v>
      </c>
      <c r="R395" s="52"/>
      <c r="S395" s="67">
        <f t="shared" si="151"/>
        <v>0.36150949110839747</v>
      </c>
      <c r="T395" s="67">
        <f t="shared" si="152"/>
        <v>0.51158525440448888</v>
      </c>
      <c r="U395" s="67">
        <f t="shared" si="153"/>
        <v>0.66166101770058028</v>
      </c>
      <c r="V395" s="67"/>
      <c r="W395" s="71">
        <f t="shared" si="154"/>
        <v>0.51456999956845528</v>
      </c>
      <c r="X395" s="17"/>
      <c r="Y395" s="68">
        <f t="shared" si="155"/>
        <v>44912</v>
      </c>
      <c r="Z395" s="69">
        <f t="shared" si="156"/>
        <v>8.6762277866015403</v>
      </c>
      <c r="AA395" s="69">
        <f t="shared" si="157"/>
        <v>12.278046105707734</v>
      </c>
      <c r="AB395" s="69">
        <f t="shared" si="158"/>
        <v>15.879864424813928</v>
      </c>
      <c r="AC395" s="17"/>
      <c r="AD395" s="69">
        <f t="shared" si="159"/>
        <v>12.349679989642926</v>
      </c>
      <c r="AE395" s="98"/>
      <c r="AF395" s="69">
        <f t="shared" si="167"/>
        <v>12.29614173007495</v>
      </c>
      <c r="AH395" s="69">
        <f t="shared" si="168"/>
        <v>7.2036366382123873</v>
      </c>
      <c r="AJ395" s="103">
        <f t="shared" si="160"/>
        <v>132.84047437746477</v>
      </c>
      <c r="AK395" s="103">
        <f t="shared" si="169"/>
        <v>227.15952562253523</v>
      </c>
      <c r="AM395" s="108">
        <f t="shared" si="170"/>
        <v>27.726449024545591</v>
      </c>
      <c r="AN395" s="103">
        <f t="shared" si="171"/>
        <v>27.726449024545591</v>
      </c>
      <c r="AP395" s="73">
        <f t="shared" si="172"/>
        <v>27.726449024545591</v>
      </c>
    </row>
    <row r="396" spans="2:42" x14ac:dyDescent="0.25">
      <c r="B396" s="52">
        <f t="shared" si="161"/>
        <v>44913</v>
      </c>
      <c r="C396" s="64">
        <f t="shared" si="162"/>
        <v>0</v>
      </c>
      <c r="D396" s="17">
        <v>351.5</v>
      </c>
      <c r="E396" s="65">
        <f t="shared" si="145"/>
        <v>-23.373360982804616</v>
      </c>
      <c r="F396" s="17"/>
      <c r="G396" s="56">
        <f t="shared" si="146"/>
        <v>7.1937687213233605</v>
      </c>
      <c r="H396" s="56">
        <f t="shared" si="163"/>
        <v>7.1937687213233605</v>
      </c>
      <c r="I396" s="56">
        <f t="shared" si="164"/>
        <v>7.1937687213233605</v>
      </c>
      <c r="J396" s="65">
        <f t="shared" si="147"/>
        <v>7.1937687213233605</v>
      </c>
      <c r="K396" s="58">
        <f t="shared" si="148"/>
        <v>6.5231200761947855E-2</v>
      </c>
      <c r="L396" s="17"/>
      <c r="M396" s="58">
        <f t="shared" si="149"/>
        <v>12.259972350528713</v>
      </c>
      <c r="N396" s="66">
        <f t="shared" si="173"/>
        <v>44913</v>
      </c>
      <c r="O396" s="58">
        <f t="shared" si="165"/>
        <v>8.3378844385763706</v>
      </c>
      <c r="P396" s="58">
        <f t="shared" si="150"/>
        <v>11.934768799238052</v>
      </c>
      <c r="Q396" s="58">
        <f t="shared" si="166"/>
        <v>15.531653159899733</v>
      </c>
      <c r="R396" s="52"/>
      <c r="S396" s="67">
        <f t="shared" si="151"/>
        <v>0.36204148123697844</v>
      </c>
      <c r="T396" s="67">
        <f t="shared" si="152"/>
        <v>0.51191166293121515</v>
      </c>
      <c r="U396" s="67">
        <f t="shared" si="153"/>
        <v>0.66178184462545186</v>
      </c>
      <c r="V396" s="67"/>
      <c r="W396" s="71">
        <f t="shared" si="154"/>
        <v>0.51456999956845528</v>
      </c>
      <c r="X396" s="17"/>
      <c r="Y396" s="68">
        <f t="shared" si="155"/>
        <v>44913</v>
      </c>
      <c r="Z396" s="69">
        <f t="shared" si="156"/>
        <v>8.6889955496874833</v>
      </c>
      <c r="AA396" s="69">
        <f t="shared" si="157"/>
        <v>12.285879910349163</v>
      </c>
      <c r="AB396" s="69">
        <f t="shared" si="158"/>
        <v>15.882764271010846</v>
      </c>
      <c r="AC396" s="17"/>
      <c r="AD396" s="69">
        <f t="shared" si="159"/>
        <v>12.349679989642926</v>
      </c>
      <c r="AE396" s="98"/>
      <c r="AF396" s="69">
        <f t="shared" si="167"/>
        <v>12.259972350528713</v>
      </c>
      <c r="AH396" s="69">
        <f t="shared" si="168"/>
        <v>7.1937687213233623</v>
      </c>
      <c r="AJ396" s="103">
        <f t="shared" si="160"/>
        <v>132.91825446251119</v>
      </c>
      <c r="AK396" s="103">
        <f t="shared" si="169"/>
        <v>227.08174553748881</v>
      </c>
      <c r="AM396" s="108">
        <f t="shared" si="170"/>
        <v>27.696715000471933</v>
      </c>
      <c r="AN396" s="103">
        <f t="shared" si="171"/>
        <v>27.696715000471933</v>
      </c>
      <c r="AP396" s="73">
        <f t="shared" si="172"/>
        <v>27.696715000471933</v>
      </c>
    </row>
    <row r="397" spans="2:42" x14ac:dyDescent="0.25">
      <c r="B397" s="52">
        <f t="shared" si="161"/>
        <v>44914</v>
      </c>
      <c r="C397" s="64">
        <f t="shared" si="162"/>
        <v>0</v>
      </c>
      <c r="D397" s="17">
        <v>352.5</v>
      </c>
      <c r="E397" s="65">
        <f t="shared" si="145"/>
        <v>-23.401735890774134</v>
      </c>
      <c r="F397" s="17"/>
      <c r="G397" s="56">
        <f t="shared" si="146"/>
        <v>7.186017061032322</v>
      </c>
      <c r="H397" s="56">
        <f t="shared" si="163"/>
        <v>7.186017061032322</v>
      </c>
      <c r="I397" s="56">
        <f t="shared" si="164"/>
        <v>7.186017061032322</v>
      </c>
      <c r="J397" s="65">
        <f t="shared" si="147"/>
        <v>7.186017061032322</v>
      </c>
      <c r="K397" s="58">
        <f t="shared" si="148"/>
        <v>5.7341246843735538E-2</v>
      </c>
      <c r="L397" s="17"/>
      <c r="M397" s="58">
        <f t="shared" si="149"/>
        <v>12.231597442559206</v>
      </c>
      <c r="N397" s="66">
        <f t="shared" si="173"/>
        <v>44914</v>
      </c>
      <c r="O397" s="58">
        <f t="shared" si="165"/>
        <v>8.3496502226401041</v>
      </c>
      <c r="P397" s="58">
        <f t="shared" si="150"/>
        <v>11.942658753156264</v>
      </c>
      <c r="Q397" s="58">
        <f t="shared" si="166"/>
        <v>15.535667283672424</v>
      </c>
      <c r="R397" s="52"/>
      <c r="S397" s="67">
        <f t="shared" si="151"/>
        <v>0.36253172223963392</v>
      </c>
      <c r="T397" s="67">
        <f t="shared" si="152"/>
        <v>0.5122404110111406</v>
      </c>
      <c r="U397" s="67">
        <f t="shared" si="153"/>
        <v>0.66194909978264738</v>
      </c>
      <c r="V397" s="67"/>
      <c r="W397" s="71">
        <f t="shared" si="154"/>
        <v>0.51456999956845528</v>
      </c>
      <c r="X397" s="17"/>
      <c r="Y397" s="68">
        <f t="shared" si="155"/>
        <v>44914</v>
      </c>
      <c r="Z397" s="69">
        <f t="shared" si="156"/>
        <v>8.7007613337512133</v>
      </c>
      <c r="AA397" s="69">
        <f t="shared" si="157"/>
        <v>12.293769864267375</v>
      </c>
      <c r="AB397" s="69">
        <f t="shared" si="158"/>
        <v>15.886778394783537</v>
      </c>
      <c r="AC397" s="17"/>
      <c r="AD397" s="69">
        <f t="shared" si="159"/>
        <v>12.349679989642926</v>
      </c>
      <c r="AE397" s="98"/>
      <c r="AF397" s="69">
        <f t="shared" si="167"/>
        <v>12.231597442559206</v>
      </c>
      <c r="AH397" s="69">
        <f t="shared" si="168"/>
        <v>7.1860170610323237</v>
      </c>
      <c r="AJ397" s="103">
        <f t="shared" si="160"/>
        <v>132.97932691364616</v>
      </c>
      <c r="AK397" s="103">
        <f t="shared" si="169"/>
        <v>227.02067308635384</v>
      </c>
      <c r="AM397" s="108">
        <f t="shared" si="170"/>
        <v>27.673326194101893</v>
      </c>
      <c r="AN397" s="103">
        <f t="shared" si="171"/>
        <v>27.673326194101893</v>
      </c>
      <c r="AP397" s="73">
        <f t="shared" si="172"/>
        <v>27.673326194101893</v>
      </c>
    </row>
    <row r="398" spans="2:42" x14ac:dyDescent="0.25">
      <c r="B398" s="52">
        <f t="shared" si="161"/>
        <v>44915</v>
      </c>
      <c r="C398" s="64">
        <f t="shared" si="162"/>
        <v>0</v>
      </c>
      <c r="D398" s="17">
        <v>353.5</v>
      </c>
      <c r="E398" s="65">
        <f t="shared" si="145"/>
        <v>-23.422298730864689</v>
      </c>
      <c r="F398" s="17"/>
      <c r="G398" s="56">
        <f t="shared" si="146"/>
        <v>7.1803938923950161</v>
      </c>
      <c r="H398" s="56">
        <f t="shared" si="163"/>
        <v>7.1803938923950161</v>
      </c>
      <c r="I398" s="56">
        <f t="shared" si="164"/>
        <v>7.1803938923950161</v>
      </c>
      <c r="J398" s="65">
        <f t="shared" si="147"/>
        <v>7.1803938923950161</v>
      </c>
      <c r="K398" s="58">
        <f t="shared" si="148"/>
        <v>4.9402233073796487E-2</v>
      </c>
      <c r="L398" s="17"/>
      <c r="M398" s="58">
        <f t="shared" si="149"/>
        <v>12.211034602468644</v>
      </c>
      <c r="N398" s="66">
        <f t="shared" si="173"/>
        <v>44915</v>
      </c>
      <c r="O398" s="58">
        <f t="shared" si="165"/>
        <v>8.3604008207286942</v>
      </c>
      <c r="P398" s="58">
        <f t="shared" si="150"/>
        <v>11.950597766926203</v>
      </c>
      <c r="Q398" s="58">
        <f t="shared" si="166"/>
        <v>15.540794713123711</v>
      </c>
      <c r="R398" s="52"/>
      <c r="S398" s="67">
        <f t="shared" si="151"/>
        <v>0.36297966382665858</v>
      </c>
      <c r="T398" s="67">
        <f t="shared" si="152"/>
        <v>0.5125712032515547</v>
      </c>
      <c r="U398" s="67">
        <f t="shared" si="153"/>
        <v>0.66216274267645092</v>
      </c>
      <c r="V398" s="67"/>
      <c r="W398" s="71">
        <f t="shared" si="154"/>
        <v>0.51456999956845528</v>
      </c>
      <c r="X398" s="17"/>
      <c r="Y398" s="68">
        <f t="shared" si="155"/>
        <v>44915</v>
      </c>
      <c r="Z398" s="69">
        <f t="shared" si="156"/>
        <v>8.7115119318398051</v>
      </c>
      <c r="AA398" s="69">
        <f t="shared" si="157"/>
        <v>12.301708878037314</v>
      </c>
      <c r="AB398" s="69">
        <f t="shared" si="158"/>
        <v>15.891905824234822</v>
      </c>
      <c r="AC398" s="17"/>
      <c r="AD398" s="69">
        <f t="shared" si="159"/>
        <v>12.349679989642926</v>
      </c>
      <c r="AE398" s="98"/>
      <c r="AF398" s="69">
        <f t="shared" si="167"/>
        <v>12.211034602468644</v>
      </c>
      <c r="AH398" s="69">
        <f t="shared" si="168"/>
        <v>7.180393892395017</v>
      </c>
      <c r="AJ398" s="103">
        <f t="shared" si="160"/>
        <v>133.02361488198082</v>
      </c>
      <c r="AK398" s="103">
        <f t="shared" si="169"/>
        <v>226.97638511801918</v>
      </c>
      <c r="AM398" s="108">
        <f t="shared" si="170"/>
        <v>27.656342289047267</v>
      </c>
      <c r="AN398" s="103">
        <f t="shared" si="171"/>
        <v>27.656342289047267</v>
      </c>
      <c r="AP398" s="73">
        <f t="shared" si="172"/>
        <v>27.656342289047267</v>
      </c>
    </row>
    <row r="399" spans="2:42" x14ac:dyDescent="0.25">
      <c r="B399" s="52">
        <f t="shared" si="161"/>
        <v>44916</v>
      </c>
      <c r="C399" s="64">
        <f t="shared" si="162"/>
        <v>0</v>
      </c>
      <c r="D399" s="17">
        <v>354.5</v>
      </c>
      <c r="E399" s="65">
        <f t="shared" si="145"/>
        <v>-23.435036017003501</v>
      </c>
      <c r="F399" s="17"/>
      <c r="G399" s="56">
        <f t="shared" si="146"/>
        <v>7.1769083261733932</v>
      </c>
      <c r="H399" s="56">
        <f t="shared" si="163"/>
        <v>7.1769083261733932</v>
      </c>
      <c r="I399" s="56">
        <f t="shared" si="164"/>
        <v>7.1769083261733932</v>
      </c>
      <c r="J399" s="65">
        <f t="shared" si="147"/>
        <v>7.1769083261733932</v>
      </c>
      <c r="K399" s="58">
        <f t="shared" si="148"/>
        <v>4.1421299461601446E-2</v>
      </c>
      <c r="L399" s="17"/>
      <c r="M399" s="58">
        <f t="shared" si="149"/>
        <v>12.198297316329828</v>
      </c>
      <c r="N399" s="66">
        <f t="shared" si="173"/>
        <v>44916</v>
      </c>
      <c r="O399" s="58">
        <f t="shared" si="165"/>
        <v>8.3701245374517015</v>
      </c>
      <c r="P399" s="58">
        <f t="shared" si="150"/>
        <v>11.958578700538398</v>
      </c>
      <c r="Q399" s="58">
        <f t="shared" si="166"/>
        <v>15.547032863625095</v>
      </c>
      <c r="R399" s="52"/>
      <c r="S399" s="67">
        <f t="shared" si="151"/>
        <v>0.36338481869011718</v>
      </c>
      <c r="T399" s="67">
        <f t="shared" si="152"/>
        <v>0.51290374215206291</v>
      </c>
      <c r="U399" s="67">
        <f t="shared" si="153"/>
        <v>0.66242266561400864</v>
      </c>
      <c r="V399" s="67"/>
      <c r="W399" s="71">
        <f t="shared" si="154"/>
        <v>0.51456999956845528</v>
      </c>
      <c r="X399" s="17"/>
      <c r="Y399" s="68">
        <f t="shared" si="155"/>
        <v>44916</v>
      </c>
      <c r="Z399" s="69">
        <f t="shared" si="156"/>
        <v>8.7212356485628124</v>
      </c>
      <c r="AA399" s="69">
        <f t="shared" si="157"/>
        <v>12.309689811649509</v>
      </c>
      <c r="AB399" s="69">
        <f t="shared" si="158"/>
        <v>15.898143974736207</v>
      </c>
      <c r="AC399" s="17"/>
      <c r="AD399" s="69">
        <f t="shared" si="159"/>
        <v>12.349679989642926</v>
      </c>
      <c r="AE399" s="98"/>
      <c r="AF399" s="69">
        <f t="shared" si="167"/>
        <v>12.198297316329828</v>
      </c>
      <c r="AH399" s="69">
        <f t="shared" si="168"/>
        <v>7.176908326173395</v>
      </c>
      <c r="AJ399" s="103">
        <f t="shared" si="160"/>
        <v>133.05106085201314</v>
      </c>
      <c r="AK399" s="103">
        <f t="shared" si="169"/>
        <v>226.94893914798686</v>
      </c>
      <c r="AM399" s="108">
        <f t="shared" si="170"/>
        <v>27.645807373689188</v>
      </c>
      <c r="AN399" s="103">
        <f t="shared" si="171"/>
        <v>27.645807373689188</v>
      </c>
      <c r="AP399" s="73">
        <f t="shared" si="172"/>
        <v>27.645807373689188</v>
      </c>
    </row>
    <row r="400" spans="2:42" x14ac:dyDescent="0.25">
      <c r="B400" s="52">
        <f t="shared" si="161"/>
        <v>44917</v>
      </c>
      <c r="C400" s="64">
        <f t="shared" si="162"/>
        <v>0</v>
      </c>
      <c r="D400" s="17">
        <v>355.5</v>
      </c>
      <c r="E400" s="65">
        <f t="shared" si="145"/>
        <v>-23.439938397927207</v>
      </c>
      <c r="F400" s="17"/>
      <c r="G400" s="56">
        <f t="shared" si="146"/>
        <v>7.1755662976367951</v>
      </c>
      <c r="H400" s="56">
        <f t="shared" si="163"/>
        <v>7.1755662976367951</v>
      </c>
      <c r="I400" s="56">
        <f t="shared" si="164"/>
        <v>7.1755662976367951</v>
      </c>
      <c r="J400" s="65">
        <f t="shared" si="147"/>
        <v>7.1755662976367951</v>
      </c>
      <c r="K400" s="58">
        <f t="shared" si="148"/>
        <v>3.3405629091834393E-2</v>
      </c>
      <c r="L400" s="17"/>
      <c r="M400" s="58">
        <f t="shared" si="149"/>
        <v>12.193394935406133</v>
      </c>
      <c r="N400" s="66">
        <f t="shared" si="173"/>
        <v>44917</v>
      </c>
      <c r="O400" s="58">
        <f t="shared" si="165"/>
        <v>8.3788112220897677</v>
      </c>
      <c r="P400" s="58">
        <f t="shared" si="150"/>
        <v>11.966594370908165</v>
      </c>
      <c r="Q400" s="58">
        <f t="shared" si="166"/>
        <v>15.554377519726563</v>
      </c>
      <c r="R400" s="52"/>
      <c r="S400" s="67">
        <f t="shared" si="151"/>
        <v>0.36374676388336991</v>
      </c>
      <c r="T400" s="67">
        <f t="shared" si="152"/>
        <v>0.51323772841746984</v>
      </c>
      <c r="U400" s="67">
        <f t="shared" si="153"/>
        <v>0.66272869295156978</v>
      </c>
      <c r="V400" s="67"/>
      <c r="W400" s="71">
        <f t="shared" si="154"/>
        <v>0.51456999956845528</v>
      </c>
      <c r="X400" s="17"/>
      <c r="Y400" s="68">
        <f t="shared" si="155"/>
        <v>44917</v>
      </c>
      <c r="Z400" s="69">
        <f t="shared" si="156"/>
        <v>8.7299223332008786</v>
      </c>
      <c r="AA400" s="69">
        <f t="shared" si="157"/>
        <v>12.317705482019276</v>
      </c>
      <c r="AB400" s="69">
        <f t="shared" si="158"/>
        <v>15.905488630837674</v>
      </c>
      <c r="AC400" s="17"/>
      <c r="AD400" s="69">
        <f t="shared" si="159"/>
        <v>12.349679989642926</v>
      </c>
      <c r="AE400" s="98"/>
      <c r="AF400" s="69">
        <f t="shared" si="167"/>
        <v>12.193394935406133</v>
      </c>
      <c r="AH400" s="69">
        <f t="shared" si="168"/>
        <v>7.1755662976367951</v>
      </c>
      <c r="AJ400" s="103">
        <f t="shared" si="160"/>
        <v>133.06162694227103</v>
      </c>
      <c r="AK400" s="103">
        <f t="shared" si="169"/>
        <v>226.93837305772897</v>
      </c>
      <c r="AM400" s="108">
        <f t="shared" si="170"/>
        <v>27.641749682746703</v>
      </c>
      <c r="AN400" s="103">
        <f t="shared" si="171"/>
        <v>27.641749682746703</v>
      </c>
      <c r="AP400" s="73">
        <f t="shared" si="172"/>
        <v>27.641749682746703</v>
      </c>
    </row>
    <row r="401" spans="2:42" x14ac:dyDescent="0.25">
      <c r="B401" s="52">
        <f t="shared" si="161"/>
        <v>44918</v>
      </c>
      <c r="C401" s="64">
        <f t="shared" si="162"/>
        <v>0</v>
      </c>
      <c r="D401" s="17">
        <v>356.5</v>
      </c>
      <c r="E401" s="65">
        <f t="shared" si="145"/>
        <v>-23.43700067459941</v>
      </c>
      <c r="F401" s="17"/>
      <c r="G401" s="56">
        <f t="shared" si="146"/>
        <v>7.1763705331076943</v>
      </c>
      <c r="H401" s="56">
        <f t="shared" si="163"/>
        <v>7.1763705331076943</v>
      </c>
      <c r="I401" s="56">
        <f t="shared" si="164"/>
        <v>7.1763705331076943</v>
      </c>
      <c r="J401" s="65">
        <f t="shared" si="147"/>
        <v>7.1763705331076943</v>
      </c>
      <c r="K401" s="58">
        <f t="shared" si="148"/>
        <v>2.5362440567719718E-2</v>
      </c>
      <c r="L401" s="17"/>
      <c r="M401" s="58">
        <f t="shared" si="149"/>
        <v>12.196332658733922</v>
      </c>
      <c r="N401" s="66">
        <f t="shared" si="173"/>
        <v>44918</v>
      </c>
      <c r="O401" s="58">
        <f t="shared" si="165"/>
        <v>8.3864522928784329</v>
      </c>
      <c r="P401" s="58">
        <f t="shared" si="150"/>
        <v>11.97463755943228</v>
      </c>
      <c r="Q401" s="58">
        <f t="shared" si="166"/>
        <v>15.562822825986126</v>
      </c>
      <c r="R401" s="52"/>
      <c r="S401" s="67">
        <f t="shared" si="151"/>
        <v>0.36406514183289762</v>
      </c>
      <c r="T401" s="67">
        <f t="shared" si="152"/>
        <v>0.51357286127264123</v>
      </c>
      <c r="U401" s="67">
        <f t="shared" si="153"/>
        <v>0.66308058071238496</v>
      </c>
      <c r="V401" s="67"/>
      <c r="W401" s="71">
        <f t="shared" si="154"/>
        <v>0.51456999956845528</v>
      </c>
      <c r="X401" s="17"/>
      <c r="Y401" s="68">
        <f t="shared" si="155"/>
        <v>44918</v>
      </c>
      <c r="Z401" s="69">
        <f t="shared" si="156"/>
        <v>8.7375634039895438</v>
      </c>
      <c r="AA401" s="69">
        <f t="shared" si="157"/>
        <v>12.325748670543391</v>
      </c>
      <c r="AB401" s="69">
        <f t="shared" si="158"/>
        <v>15.913933937097239</v>
      </c>
      <c r="AC401" s="17"/>
      <c r="AD401" s="69">
        <f t="shared" si="159"/>
        <v>12.349679989642926</v>
      </c>
      <c r="AE401" s="98"/>
      <c r="AF401" s="69">
        <f t="shared" si="167"/>
        <v>12.196332658733922</v>
      </c>
      <c r="AH401" s="69">
        <f t="shared" si="168"/>
        <v>7.1763705331076952</v>
      </c>
      <c r="AJ401" s="103">
        <f t="shared" si="160"/>
        <v>133.05529510243602</v>
      </c>
      <c r="AK401" s="103">
        <f t="shared" si="169"/>
        <v>226.94470489756398</v>
      </c>
      <c r="AM401" s="108">
        <f t="shared" si="170"/>
        <v>27.644181428689802</v>
      </c>
      <c r="AN401" s="103">
        <f t="shared" si="171"/>
        <v>27.644181428689802</v>
      </c>
      <c r="AP401" s="73">
        <f t="shared" si="172"/>
        <v>27.644181428689802</v>
      </c>
    </row>
    <row r="402" spans="2:42" x14ac:dyDescent="0.25">
      <c r="B402" s="52">
        <f t="shared" si="161"/>
        <v>44919</v>
      </c>
      <c r="C402" s="64">
        <f t="shared" si="162"/>
        <v>0</v>
      </c>
      <c r="D402" s="17">
        <v>357.5</v>
      </c>
      <c r="E402" s="65">
        <f t="shared" si="145"/>
        <v>-23.426221810391493</v>
      </c>
      <c r="F402" s="17"/>
      <c r="G402" s="56">
        <f t="shared" si="146"/>
        <v>7.1793205346609703</v>
      </c>
      <c r="H402" s="56">
        <f t="shared" si="163"/>
        <v>7.1793205346609703</v>
      </c>
      <c r="I402" s="56">
        <f t="shared" si="164"/>
        <v>7.1793205346609703</v>
      </c>
      <c r="J402" s="65">
        <f t="shared" si="147"/>
        <v>7.1793205346609703</v>
      </c>
      <c r="K402" s="58">
        <f t="shared" si="148"/>
        <v>1.7298980415271836E-2</v>
      </c>
      <c r="L402" s="17"/>
      <c r="M402" s="58">
        <f t="shared" si="149"/>
        <v>12.207111522941844</v>
      </c>
      <c r="N402" s="66">
        <f t="shared" si="173"/>
        <v>44919</v>
      </c>
      <c r="O402" s="58">
        <f t="shared" si="165"/>
        <v>8.3930407522542438</v>
      </c>
      <c r="P402" s="58">
        <f t="shared" si="150"/>
        <v>11.982701019584729</v>
      </c>
      <c r="Q402" s="58">
        <f t="shared" si="166"/>
        <v>15.572361286915214</v>
      </c>
      <c r="R402" s="52"/>
      <c r="S402" s="67">
        <f t="shared" si="151"/>
        <v>0.36433966097355641</v>
      </c>
      <c r="T402" s="67">
        <f t="shared" si="152"/>
        <v>0.51390883877899329</v>
      </c>
      <c r="U402" s="67">
        <f t="shared" si="153"/>
        <v>0.66347801658443029</v>
      </c>
      <c r="V402" s="67"/>
      <c r="W402" s="71">
        <f t="shared" si="154"/>
        <v>0.51456999956845528</v>
      </c>
      <c r="X402" s="17"/>
      <c r="Y402" s="68">
        <f t="shared" si="155"/>
        <v>44919</v>
      </c>
      <c r="Z402" s="69">
        <f t="shared" si="156"/>
        <v>8.744151863365353</v>
      </c>
      <c r="AA402" s="69">
        <f t="shared" si="157"/>
        <v>12.33381213069584</v>
      </c>
      <c r="AB402" s="69">
        <f t="shared" si="158"/>
        <v>15.923472398026327</v>
      </c>
      <c r="AC402" s="17"/>
      <c r="AD402" s="69">
        <f t="shared" si="159"/>
        <v>12.349679989642926</v>
      </c>
      <c r="AE402" s="98"/>
      <c r="AF402" s="69">
        <f t="shared" si="167"/>
        <v>12.207111522941844</v>
      </c>
      <c r="AH402" s="69">
        <f t="shared" si="168"/>
        <v>7.1793205346609739</v>
      </c>
      <c r="AJ402" s="103">
        <f t="shared" si="160"/>
        <v>133.03206720448256</v>
      </c>
      <c r="AK402" s="103">
        <f t="shared" si="169"/>
        <v>226.96793279551744</v>
      </c>
      <c r="AM402" s="108">
        <f t="shared" si="170"/>
        <v>27.653098725083602</v>
      </c>
      <c r="AN402" s="103">
        <f t="shared" si="171"/>
        <v>27.653098725083602</v>
      </c>
      <c r="AP402" s="73">
        <f t="shared" si="172"/>
        <v>27.653098725083602</v>
      </c>
    </row>
    <row r="403" spans="2:42" x14ac:dyDescent="0.25">
      <c r="B403" s="52">
        <f t="shared" si="161"/>
        <v>44920</v>
      </c>
      <c r="C403" s="64">
        <f t="shared" si="162"/>
        <v>0</v>
      </c>
      <c r="D403" s="17">
        <v>358.5</v>
      </c>
      <c r="E403" s="65">
        <f t="shared" si="145"/>
        <v>-23.407604933985134</v>
      </c>
      <c r="F403" s="17"/>
      <c r="G403" s="56">
        <f t="shared" si="146"/>
        <v>7.1844125831634509</v>
      </c>
      <c r="H403" s="56">
        <f t="shared" si="163"/>
        <v>7.1844125831634509</v>
      </c>
      <c r="I403" s="56">
        <f t="shared" si="164"/>
        <v>7.1844125831634509</v>
      </c>
      <c r="J403" s="65">
        <f t="shared" si="147"/>
        <v>7.1844125831634509</v>
      </c>
      <c r="K403" s="58">
        <f t="shared" si="148"/>
        <v>9.2225154568944048E-3</v>
      </c>
      <c r="L403" s="17"/>
      <c r="M403" s="58">
        <f t="shared" si="149"/>
        <v>12.225728399348199</v>
      </c>
      <c r="N403" s="66">
        <f t="shared" si="173"/>
        <v>44920</v>
      </c>
      <c r="O403" s="58">
        <f t="shared" si="165"/>
        <v>8.3985711929613807</v>
      </c>
      <c r="P403" s="58">
        <f t="shared" si="150"/>
        <v>11.990777484543106</v>
      </c>
      <c r="Q403" s="58">
        <f t="shared" si="166"/>
        <v>15.582983776124831</v>
      </c>
      <c r="R403" s="52"/>
      <c r="S403" s="67">
        <f t="shared" si="151"/>
        <v>0.36457009600302048</v>
      </c>
      <c r="T403" s="67">
        <f t="shared" si="152"/>
        <v>0.51424535815225902</v>
      </c>
      <c r="U403" s="67">
        <f t="shared" si="153"/>
        <v>0.66392062030149757</v>
      </c>
      <c r="V403" s="67"/>
      <c r="W403" s="71">
        <f t="shared" si="154"/>
        <v>0.51456999956845528</v>
      </c>
      <c r="X403" s="17"/>
      <c r="Y403" s="68">
        <f t="shared" si="155"/>
        <v>44920</v>
      </c>
      <c r="Z403" s="69">
        <f t="shared" si="156"/>
        <v>8.7496823040724916</v>
      </c>
      <c r="AA403" s="69">
        <f t="shared" si="157"/>
        <v>12.341888595654217</v>
      </c>
      <c r="AB403" s="69">
        <f t="shared" si="158"/>
        <v>15.934094887235942</v>
      </c>
      <c r="AC403" s="17"/>
      <c r="AD403" s="69">
        <f t="shared" si="159"/>
        <v>12.349679989642926</v>
      </c>
      <c r="AE403" s="98"/>
      <c r="AF403" s="69">
        <f t="shared" si="167"/>
        <v>12.225728399348199</v>
      </c>
      <c r="AH403" s="69">
        <f t="shared" si="168"/>
        <v>7.18441258316345</v>
      </c>
      <c r="AJ403" s="103">
        <f t="shared" si="160"/>
        <v>132.99196502671114</v>
      </c>
      <c r="AK403" s="103">
        <f t="shared" si="169"/>
        <v>227.00803497328886</v>
      </c>
      <c r="AM403" s="108">
        <f t="shared" si="170"/>
        <v>27.668481602816108</v>
      </c>
      <c r="AN403" s="103">
        <f t="shared" si="171"/>
        <v>27.668481602816108</v>
      </c>
      <c r="AP403" s="73">
        <f t="shared" si="172"/>
        <v>27.668481602816108</v>
      </c>
    </row>
    <row r="404" spans="2:42" x14ac:dyDescent="0.25">
      <c r="B404" s="52">
        <f t="shared" si="161"/>
        <v>44921</v>
      </c>
      <c r="C404" s="64">
        <f t="shared" si="162"/>
        <v>0</v>
      </c>
      <c r="D404" s="17">
        <v>359.5</v>
      </c>
      <c r="E404" s="65">
        <f t="shared" si="145"/>
        <v>-23.381157334988195</v>
      </c>
      <c r="F404" s="17"/>
      <c r="G404" s="56">
        <f t="shared" si="146"/>
        <v>7.191639759614203</v>
      </c>
      <c r="H404" s="56">
        <f t="shared" si="163"/>
        <v>7.191639759614203</v>
      </c>
      <c r="I404" s="56">
        <f t="shared" si="164"/>
        <v>7.191639759614203</v>
      </c>
      <c r="J404" s="65">
        <f t="shared" si="147"/>
        <v>7.191639759614203</v>
      </c>
      <c r="K404" s="58">
        <f t="shared" si="148"/>
        <v>1.1403251628040604E-3</v>
      </c>
      <c r="L404" s="17"/>
      <c r="M404" s="58">
        <f t="shared" si="149"/>
        <v>12.252175998345137</v>
      </c>
      <c r="N404" s="66">
        <f t="shared" si="173"/>
        <v>44921</v>
      </c>
      <c r="O404" s="58">
        <f t="shared" si="165"/>
        <v>8.403039795030093</v>
      </c>
      <c r="P404" s="58">
        <f t="shared" si="150"/>
        <v>11.998859674837195</v>
      </c>
      <c r="Q404" s="58">
        <f t="shared" si="166"/>
        <v>15.594679554644298</v>
      </c>
      <c r="R404" s="52"/>
      <c r="S404" s="67">
        <f t="shared" si="151"/>
        <v>0.36475628775588353</v>
      </c>
      <c r="T404" s="67">
        <f t="shared" si="152"/>
        <v>0.51458211608117943</v>
      </c>
      <c r="U404" s="67">
        <f t="shared" si="153"/>
        <v>0.66440794440647544</v>
      </c>
      <c r="V404" s="67"/>
      <c r="W404" s="71">
        <f t="shared" si="154"/>
        <v>0.51456999956845528</v>
      </c>
      <c r="X404" s="17"/>
      <c r="Y404" s="68">
        <f t="shared" si="155"/>
        <v>44921</v>
      </c>
      <c r="Z404" s="69">
        <f t="shared" si="156"/>
        <v>8.7541509061412057</v>
      </c>
      <c r="AA404" s="69">
        <f t="shared" si="157"/>
        <v>12.349970785948306</v>
      </c>
      <c r="AB404" s="69">
        <f t="shared" si="158"/>
        <v>15.94579066575541</v>
      </c>
      <c r="AC404" s="17"/>
      <c r="AD404" s="69">
        <f t="shared" si="159"/>
        <v>12.349679989642926</v>
      </c>
      <c r="AE404" s="98"/>
      <c r="AF404" s="69">
        <f t="shared" si="167"/>
        <v>12.252175998345137</v>
      </c>
      <c r="AH404" s="69">
        <f t="shared" si="168"/>
        <v>7.1916397596142048</v>
      </c>
      <c r="AJ404" s="103">
        <f t="shared" si="160"/>
        <v>132.93503013092322</v>
      </c>
      <c r="AK404" s="103">
        <f t="shared" si="169"/>
        <v>227.06496986907678</v>
      </c>
      <c r="AM404" s="108">
        <f t="shared" si="170"/>
        <v>27.690294119004882</v>
      </c>
      <c r="AN404" s="103">
        <f t="shared" si="171"/>
        <v>27.690294119004882</v>
      </c>
      <c r="AP404" s="73">
        <f t="shared" si="172"/>
        <v>27.690294119004882</v>
      </c>
    </row>
    <row r="405" spans="2:42" x14ac:dyDescent="0.25">
      <c r="B405" s="52">
        <f t="shared" si="161"/>
        <v>44922</v>
      </c>
      <c r="C405" s="64">
        <f t="shared" si="162"/>
        <v>0</v>
      </c>
      <c r="D405" s="17">
        <v>360.5</v>
      </c>
      <c r="E405" s="65">
        <f t="shared" si="145"/>
        <v>-23.346890452288878</v>
      </c>
      <c r="F405" s="17"/>
      <c r="G405" s="56">
        <f t="shared" si="146"/>
        <v>7.2009919845207122</v>
      </c>
      <c r="H405" s="56">
        <f t="shared" si="163"/>
        <v>7.2009919845207122</v>
      </c>
      <c r="I405" s="56">
        <f t="shared" si="164"/>
        <v>7.2009919845207122</v>
      </c>
      <c r="J405" s="65">
        <f t="shared" si="147"/>
        <v>7.2009919845207122</v>
      </c>
      <c r="K405" s="58">
        <f t="shared" si="148"/>
        <v>-6.9403060112319063E-3</v>
      </c>
      <c r="L405" s="17"/>
      <c r="M405" s="58">
        <f t="shared" si="149"/>
        <v>12.286442881044451</v>
      </c>
      <c r="N405" s="66">
        <f t="shared" si="173"/>
        <v>44922</v>
      </c>
      <c r="O405" s="58">
        <f t="shared" si="165"/>
        <v>8.4064443137508764</v>
      </c>
      <c r="P405" s="58">
        <f t="shared" si="150"/>
        <v>12.006940306011233</v>
      </c>
      <c r="Q405" s="58">
        <f t="shared" si="166"/>
        <v>15.607436298271589</v>
      </c>
      <c r="R405" s="52"/>
      <c r="S405" s="67">
        <f t="shared" si="151"/>
        <v>0.36489814270258281</v>
      </c>
      <c r="T405" s="67">
        <f t="shared" si="152"/>
        <v>0.51491880904676435</v>
      </c>
      <c r="U405" s="67">
        <f t="shared" si="153"/>
        <v>0.66493947539094589</v>
      </c>
      <c r="V405" s="67"/>
      <c r="W405" s="71">
        <f t="shared" si="154"/>
        <v>0.51456999956845528</v>
      </c>
      <c r="X405" s="17"/>
      <c r="Y405" s="68">
        <f t="shared" si="155"/>
        <v>44922</v>
      </c>
      <c r="Z405" s="69">
        <f t="shared" si="156"/>
        <v>8.7575554248619873</v>
      </c>
      <c r="AA405" s="69">
        <f t="shared" si="157"/>
        <v>12.358051417122343</v>
      </c>
      <c r="AB405" s="69">
        <f t="shared" si="158"/>
        <v>15.958547409382701</v>
      </c>
      <c r="AC405" s="17"/>
      <c r="AD405" s="69">
        <f t="shared" si="159"/>
        <v>12.349679989642926</v>
      </c>
      <c r="AE405" s="98"/>
      <c r="AF405" s="69">
        <f t="shared" si="167"/>
        <v>12.286442881044451</v>
      </c>
      <c r="AH405" s="69">
        <f t="shared" si="168"/>
        <v>7.200991984520714</v>
      </c>
      <c r="AJ405" s="103">
        <f t="shared" si="160"/>
        <v>132.86132363434868</v>
      </c>
      <c r="AK405" s="103">
        <f t="shared" si="169"/>
        <v>227.13867636565132</v>
      </c>
      <c r="AM405" s="108">
        <f t="shared" si="170"/>
        <v>27.718484557227196</v>
      </c>
      <c r="AN405" s="103">
        <f t="shared" si="171"/>
        <v>27.718484557227196</v>
      </c>
      <c r="AP405" s="73">
        <f t="shared" si="172"/>
        <v>27.718484557227196</v>
      </c>
    </row>
    <row r="406" spans="2:42" x14ac:dyDescent="0.25">
      <c r="B406" s="52">
        <f t="shared" si="161"/>
        <v>44923</v>
      </c>
      <c r="C406" s="64">
        <f t="shared" si="162"/>
        <v>0</v>
      </c>
      <c r="D406" s="17">
        <v>361.5</v>
      </c>
      <c r="E406" s="65">
        <f t="shared" si="145"/>
        <v>-23.304819855206183</v>
      </c>
      <c r="F406" s="17"/>
      <c r="G406" s="56">
        <f t="shared" si="146"/>
        <v>7.2124560748265019</v>
      </c>
      <c r="H406" s="56">
        <f t="shared" si="163"/>
        <v>7.2124560748265019</v>
      </c>
      <c r="I406" s="56">
        <f t="shared" si="164"/>
        <v>7.2124560748265019</v>
      </c>
      <c r="J406" s="65">
        <f t="shared" si="147"/>
        <v>7.2124560748265019</v>
      </c>
      <c r="K406" s="58">
        <f t="shared" si="148"/>
        <v>-1.5012096291336296E-2</v>
      </c>
      <c r="L406" s="17"/>
      <c r="M406" s="58">
        <f t="shared" si="149"/>
        <v>12.328513478127149</v>
      </c>
      <c r="N406" s="66">
        <f t="shared" si="173"/>
        <v>44923</v>
      </c>
      <c r="O406" s="58">
        <f t="shared" si="165"/>
        <v>8.4087840588780853</v>
      </c>
      <c r="P406" s="58">
        <f t="shared" si="150"/>
        <v>12.015012096291336</v>
      </c>
      <c r="Q406" s="58">
        <f t="shared" si="166"/>
        <v>15.621240133704587</v>
      </c>
      <c r="R406" s="52"/>
      <c r="S406" s="67">
        <f t="shared" si="151"/>
        <v>0.36499563208288321</v>
      </c>
      <c r="T406" s="67">
        <f t="shared" si="152"/>
        <v>0.51525513364176867</v>
      </c>
      <c r="U406" s="67">
        <f t="shared" si="153"/>
        <v>0.66551463520065413</v>
      </c>
      <c r="V406" s="67"/>
      <c r="W406" s="71">
        <f t="shared" si="154"/>
        <v>0.51456999956845528</v>
      </c>
      <c r="X406" s="17"/>
      <c r="Y406" s="68">
        <f t="shared" si="155"/>
        <v>44923</v>
      </c>
      <c r="Z406" s="69">
        <f t="shared" si="156"/>
        <v>8.7598951699891963</v>
      </c>
      <c r="AA406" s="69">
        <f t="shared" si="157"/>
        <v>12.366123207402449</v>
      </c>
      <c r="AB406" s="69">
        <f t="shared" si="158"/>
        <v>15.972351244815698</v>
      </c>
      <c r="AC406" s="17"/>
      <c r="AD406" s="69">
        <f t="shared" si="159"/>
        <v>12.349679989642926</v>
      </c>
      <c r="AE406" s="98"/>
      <c r="AF406" s="69">
        <f t="shared" si="167"/>
        <v>12.328513478127149</v>
      </c>
      <c r="AH406" s="69">
        <f t="shared" si="168"/>
        <v>7.2124560748265019</v>
      </c>
      <c r="AJ406" s="103">
        <f t="shared" si="160"/>
        <v>132.77092587926319</v>
      </c>
      <c r="AK406" s="103">
        <f t="shared" si="169"/>
        <v>227.22907412073681</v>
      </c>
      <c r="AM406" s="108">
        <f t="shared" si="170"/>
        <v>27.752985716596545</v>
      </c>
      <c r="AN406" s="103">
        <f t="shared" si="171"/>
        <v>27.752985716596545</v>
      </c>
      <c r="AP406" s="73">
        <f t="shared" si="172"/>
        <v>27.752985716596545</v>
      </c>
    </row>
    <row r="407" spans="2:42" x14ac:dyDescent="0.25">
      <c r="B407" s="52">
        <f t="shared" si="161"/>
        <v>44924</v>
      </c>
      <c r="C407" s="64">
        <f t="shared" si="162"/>
        <v>0</v>
      </c>
      <c r="D407" s="17">
        <v>362.5</v>
      </c>
      <c r="E407" s="65">
        <f t="shared" si="145"/>
        <v>-23.254965217527094</v>
      </c>
      <c r="F407" s="17"/>
      <c r="G407" s="56">
        <f t="shared" si="146"/>
        <v>7.2260158176967808</v>
      </c>
      <c r="H407" s="56">
        <f t="shared" si="163"/>
        <v>7.2260158176967808</v>
      </c>
      <c r="I407" s="56">
        <f t="shared" si="164"/>
        <v>7.2260158176967808</v>
      </c>
      <c r="J407" s="65">
        <f t="shared" si="147"/>
        <v>7.2260158176967808</v>
      </c>
      <c r="K407" s="58">
        <f t="shared" si="148"/>
        <v>-2.3067774249624692E-2</v>
      </c>
      <c r="L407" s="17"/>
      <c r="M407" s="58">
        <f t="shared" si="149"/>
        <v>12.378368115806239</v>
      </c>
      <c r="N407" s="66">
        <f t="shared" si="173"/>
        <v>44924</v>
      </c>
      <c r="O407" s="58">
        <f t="shared" si="165"/>
        <v>8.4100598654012355</v>
      </c>
      <c r="P407" s="58">
        <f t="shared" si="150"/>
        <v>12.023067774249625</v>
      </c>
      <c r="Q407" s="58">
        <f t="shared" si="166"/>
        <v>15.636075683098015</v>
      </c>
      <c r="R407" s="52"/>
      <c r="S407" s="67">
        <f t="shared" si="151"/>
        <v>0.36504879068801444</v>
      </c>
      <c r="T407" s="67">
        <f t="shared" si="152"/>
        <v>0.51559078689003068</v>
      </c>
      <c r="U407" s="67">
        <f t="shared" si="153"/>
        <v>0.66613278309204693</v>
      </c>
      <c r="V407" s="67"/>
      <c r="W407" s="71">
        <f t="shared" si="154"/>
        <v>0.51456999956845528</v>
      </c>
      <c r="X407" s="17"/>
      <c r="Y407" s="68">
        <f t="shared" si="155"/>
        <v>44924</v>
      </c>
      <c r="Z407" s="69">
        <f t="shared" si="156"/>
        <v>8.7611709765123464</v>
      </c>
      <c r="AA407" s="69">
        <f t="shared" si="157"/>
        <v>12.374178885360736</v>
      </c>
      <c r="AB407" s="69">
        <f t="shared" si="158"/>
        <v>15.987186794209126</v>
      </c>
      <c r="AC407" s="17"/>
      <c r="AD407" s="69">
        <f t="shared" si="159"/>
        <v>12.349679989642926</v>
      </c>
      <c r="AE407" s="98"/>
      <c r="AF407" s="69">
        <f t="shared" si="167"/>
        <v>12.378368115806239</v>
      </c>
      <c r="AH407" s="69">
        <f t="shared" si="168"/>
        <v>7.2260158176967799</v>
      </c>
      <c r="AJ407" s="103">
        <f t="shared" si="160"/>
        <v>132.66393600449209</v>
      </c>
      <c r="AK407" s="103">
        <f t="shared" si="169"/>
        <v>227.33606399550791</v>
      </c>
      <c r="AM407" s="108">
        <f t="shared" si="170"/>
        <v>27.793715286141612</v>
      </c>
      <c r="AN407" s="103">
        <f t="shared" si="171"/>
        <v>27.793715286141612</v>
      </c>
      <c r="AP407" s="73">
        <f t="shared" si="172"/>
        <v>27.793715286141612</v>
      </c>
    </row>
    <row r="408" spans="2:42" x14ac:dyDescent="0.25">
      <c r="B408" s="52">
        <f t="shared" si="161"/>
        <v>44925</v>
      </c>
      <c r="C408" s="64">
        <f t="shared" si="162"/>
        <v>0</v>
      </c>
      <c r="D408" s="17">
        <v>363.5</v>
      </c>
      <c r="E408" s="65">
        <f t="shared" si="145"/>
        <v>-23.197350284552837</v>
      </c>
      <c r="F408" s="17"/>
      <c r="G408" s="56">
        <f t="shared" si="146"/>
        <v>7.2416520602747552</v>
      </c>
      <c r="H408" s="56">
        <f t="shared" si="163"/>
        <v>7.2416520602747552</v>
      </c>
      <c r="I408" s="56">
        <f t="shared" si="164"/>
        <v>7.2416520602747552</v>
      </c>
      <c r="J408" s="65">
        <f t="shared" si="147"/>
        <v>7.2416520602747552</v>
      </c>
      <c r="K408" s="58">
        <f t="shared" si="148"/>
        <v>-3.1100086456463571E-2</v>
      </c>
      <c r="L408" s="17"/>
      <c r="M408" s="58">
        <f t="shared" si="149"/>
        <v>12.4359830487805</v>
      </c>
      <c r="N408" s="66">
        <f t="shared" si="173"/>
        <v>44925</v>
      </c>
      <c r="O408" s="58">
        <f t="shared" si="165"/>
        <v>8.4102740563190856</v>
      </c>
      <c r="P408" s="58">
        <f t="shared" si="150"/>
        <v>12.031100086456464</v>
      </c>
      <c r="Q408" s="58">
        <f t="shared" si="166"/>
        <v>15.651926116593842</v>
      </c>
      <c r="R408" s="52"/>
      <c r="S408" s="67">
        <f t="shared" si="151"/>
        <v>0.36505771530959152</v>
      </c>
      <c r="T408" s="67">
        <f t="shared" si="152"/>
        <v>0.51592546656531568</v>
      </c>
      <c r="U408" s="67">
        <f t="shared" si="153"/>
        <v>0.66679321782103973</v>
      </c>
      <c r="V408" s="67"/>
      <c r="W408" s="71">
        <f t="shared" si="154"/>
        <v>0.51456999956845528</v>
      </c>
      <c r="X408" s="17"/>
      <c r="Y408" s="68">
        <f t="shared" si="155"/>
        <v>44925</v>
      </c>
      <c r="Z408" s="69">
        <f t="shared" si="156"/>
        <v>8.7613851674301966</v>
      </c>
      <c r="AA408" s="69">
        <f t="shared" si="157"/>
        <v>12.382211197567576</v>
      </c>
      <c r="AB408" s="69">
        <f t="shared" si="158"/>
        <v>16.003037227704954</v>
      </c>
      <c r="AC408" s="17"/>
      <c r="AD408" s="69">
        <f t="shared" si="159"/>
        <v>12.349679989642926</v>
      </c>
      <c r="AE408" s="98"/>
      <c r="AF408" s="69">
        <f t="shared" si="167"/>
        <v>12.4359830487805</v>
      </c>
      <c r="AH408" s="69">
        <f t="shared" si="168"/>
        <v>7.2416520602747578</v>
      </c>
      <c r="AJ408" s="103">
        <f t="shared" si="160"/>
        <v>132.5404714241599</v>
      </c>
      <c r="AK408" s="103">
        <f t="shared" si="169"/>
        <v>227.4595285758401</v>
      </c>
      <c r="AM408" s="108">
        <f t="shared" si="170"/>
        <v>27.840576299954716</v>
      </c>
      <c r="AN408" s="103">
        <f t="shared" si="171"/>
        <v>27.840576299954716</v>
      </c>
      <c r="AP408" s="73">
        <f t="shared" si="172"/>
        <v>27.840576299954716</v>
      </c>
    </row>
    <row r="409" spans="2:42" x14ac:dyDescent="0.25">
      <c r="B409" s="52">
        <f t="shared" si="161"/>
        <v>44926</v>
      </c>
      <c r="C409" s="64">
        <f t="shared" si="162"/>
        <v>0</v>
      </c>
      <c r="D409" s="17">
        <v>364.5</v>
      </c>
      <c r="E409" s="65">
        <f t="shared" si="145"/>
        <v>-23.132002833307396</v>
      </c>
      <c r="F409" s="17"/>
      <c r="G409" s="56">
        <f t="shared" si="146"/>
        <v>7.2593428143457599</v>
      </c>
      <c r="H409" s="56">
        <f t="shared" si="163"/>
        <v>7.2593428143457599</v>
      </c>
      <c r="I409" s="56">
        <f t="shared" si="164"/>
        <v>7.2593428143457599</v>
      </c>
      <c r="J409" s="65">
        <f t="shared" si="147"/>
        <v>7.2593428143457599</v>
      </c>
      <c r="K409" s="58">
        <f t="shared" si="148"/>
        <v>-3.9101805112383398E-2</v>
      </c>
      <c r="L409" s="17"/>
      <c r="M409" s="58">
        <f t="shared" si="149"/>
        <v>12.501330500025944</v>
      </c>
      <c r="N409" s="66">
        <f t="shared" si="173"/>
        <v>44926</v>
      </c>
      <c r="O409" s="58">
        <f t="shared" si="165"/>
        <v>8.4094303979395022</v>
      </c>
      <c r="P409" s="58">
        <f t="shared" si="150"/>
        <v>12.039101805112383</v>
      </c>
      <c r="Q409" s="58">
        <f t="shared" si="166"/>
        <v>15.668773212285263</v>
      </c>
      <c r="R409" s="52"/>
      <c r="S409" s="67">
        <f t="shared" si="151"/>
        <v>0.36502256287710888</v>
      </c>
      <c r="T409" s="67">
        <f t="shared" si="152"/>
        <v>0.51625887150931227</v>
      </c>
      <c r="U409" s="67">
        <f t="shared" si="153"/>
        <v>0.66749518014151565</v>
      </c>
      <c r="V409" s="67"/>
      <c r="W409" s="71">
        <f t="shared" si="154"/>
        <v>0.51456999956845528</v>
      </c>
      <c r="X409" s="17"/>
      <c r="Y409" s="68">
        <f t="shared" si="155"/>
        <v>44926</v>
      </c>
      <c r="Z409" s="69">
        <f t="shared" si="156"/>
        <v>8.7605415090506131</v>
      </c>
      <c r="AA409" s="69">
        <f t="shared" si="157"/>
        <v>12.390212916223494</v>
      </c>
      <c r="AB409" s="69">
        <f t="shared" si="158"/>
        <v>16.019884323396376</v>
      </c>
      <c r="AC409" s="17"/>
      <c r="AD409" s="69">
        <f t="shared" si="159"/>
        <v>12.349679989642926</v>
      </c>
      <c r="AE409" s="98"/>
      <c r="AF409" s="69">
        <f t="shared" si="167"/>
        <v>12.501330500025944</v>
      </c>
      <c r="AH409" s="69">
        <f t="shared" si="168"/>
        <v>7.2593428143457626</v>
      </c>
      <c r="AJ409" s="103">
        <f t="shared" si="160"/>
        <v>132.40066722009283</v>
      </c>
      <c r="AK409" s="103">
        <f t="shared" si="169"/>
        <v>227.59933277990717</v>
      </c>
      <c r="AM409" s="108">
        <f t="shared" si="170"/>
        <v>27.893457667683311</v>
      </c>
      <c r="AN409" s="103">
        <f t="shared" si="171"/>
        <v>27.893457667683311</v>
      </c>
      <c r="AP409" s="73">
        <f t="shared" si="172"/>
        <v>27.893457667683311</v>
      </c>
    </row>
    <row r="410" spans="2:42" x14ac:dyDescent="0.25">
      <c r="AN410" s="73"/>
    </row>
  </sheetData>
  <sheetProtection password="B62D" sheet="1" objects="1" scenarios="1" selectLockedCells="1"/>
  <mergeCells count="1">
    <mergeCell ref="U5:X5"/>
  </mergeCells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Eingabe und Diagramme</vt:lpstr>
      <vt:lpstr>Berechnung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Ingo</dc:creator>
  <cp:lastModifiedBy>Ingo</cp:lastModifiedBy>
  <dcterms:created xsi:type="dcterms:W3CDTF">2018-03-04T17:53:29Z</dcterms:created>
  <dcterms:modified xsi:type="dcterms:W3CDTF">2022-01-24T12:57:09Z</dcterms:modified>
</cp:coreProperties>
</file>