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8515" windowHeight="1252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P21" i="1" l="1"/>
  <c r="S21" i="1"/>
  <c r="H33" i="1"/>
  <c r="H31" i="1"/>
  <c r="H28" i="1"/>
  <c r="H35" i="1"/>
  <c r="H37" i="1"/>
  <c r="H39" i="1"/>
  <c r="H24" i="1"/>
  <c r="N33" i="1"/>
  <c r="O33" i="1"/>
  <c r="P33" i="1"/>
  <c r="N41" i="1"/>
  <c r="O41" i="1"/>
  <c r="P41" i="1"/>
  <c r="N42" i="1"/>
  <c r="O42" i="1"/>
  <c r="P42" i="1"/>
  <c r="N36" i="1"/>
  <c r="O36" i="1"/>
  <c r="P36" i="1"/>
  <c r="N37" i="1"/>
  <c r="O37" i="1"/>
  <c r="P37" i="1"/>
  <c r="N38" i="1"/>
  <c r="O38" i="1"/>
  <c r="P38" i="1"/>
  <c r="N39" i="1"/>
  <c r="O39" i="1"/>
  <c r="P39" i="1"/>
  <c r="N26" i="1"/>
  <c r="O26" i="1"/>
  <c r="P26" i="1"/>
  <c r="N34" i="1"/>
  <c r="O34" i="1"/>
  <c r="P34" i="1"/>
  <c r="N28" i="1"/>
  <c r="O28" i="1"/>
  <c r="P28" i="1"/>
  <c r="N25" i="1"/>
  <c r="O25" i="1"/>
  <c r="P25" i="1"/>
  <c r="N31" i="1"/>
  <c r="O31" i="1"/>
  <c r="P31" i="1"/>
  <c r="N40" i="1"/>
  <c r="O40" i="1"/>
  <c r="P40" i="1"/>
  <c r="N27" i="1"/>
  <c r="O27" i="1"/>
  <c r="P27" i="1"/>
  <c r="N35" i="1"/>
  <c r="O35" i="1"/>
  <c r="P35" i="1"/>
  <c r="N43" i="1"/>
  <c r="O43" i="1"/>
  <c r="P43" i="1"/>
  <c r="N44" i="1"/>
  <c r="O44" i="1"/>
  <c r="P44" i="1"/>
  <c r="N30" i="1"/>
  <c r="O30" i="1"/>
  <c r="P30" i="1"/>
  <c r="N32" i="1"/>
  <c r="O32" i="1"/>
  <c r="P32" i="1"/>
  <c r="N29" i="1"/>
  <c r="O29" i="1"/>
  <c r="P29" i="1"/>
</calcChain>
</file>

<file path=xl/sharedStrings.xml><?xml version="1.0" encoding="utf-8"?>
<sst xmlns="http://schemas.openxmlformats.org/spreadsheetml/2006/main" count="41" uniqueCount="36">
  <si>
    <t>Ingo Mennerich, Juli 2015</t>
  </si>
  <si>
    <t xml:space="preserve">Das Programm berechnet die Geschwindigkeit des geostrophischen Windes (m/s, km/h, Knoten) </t>
  </si>
  <si>
    <t>in Abhängigkeit vom Abstand der Isobaren und der geographischen Breite.</t>
  </si>
  <si>
    <r>
      <t xml:space="preserve">Dichte Luft (20°C) </t>
    </r>
    <r>
      <rPr>
        <sz val="11"/>
        <color indexed="8"/>
        <rFont val="Symbol"/>
        <family val="1"/>
        <charset val="2"/>
      </rPr>
      <t>r</t>
    </r>
  </si>
  <si>
    <r>
      <t xml:space="preserve">r, </t>
    </r>
    <r>
      <rPr>
        <sz val="12"/>
        <color indexed="8"/>
        <rFont val="Calibri"/>
        <family val="2"/>
      </rPr>
      <t>kg/m</t>
    </r>
    <r>
      <rPr>
        <vertAlign val="superscript"/>
        <sz val="12"/>
        <color indexed="8"/>
        <rFont val="Calibri"/>
        <family val="2"/>
      </rPr>
      <t>3</t>
    </r>
  </si>
  <si>
    <t>Winkelgeschwindigkeit Erdrotation</t>
  </si>
  <si>
    <r>
      <t xml:space="preserve">w, </t>
    </r>
    <r>
      <rPr>
        <sz val="12"/>
        <color indexed="8"/>
        <rFont val="Calibri"/>
        <family val="2"/>
      </rPr>
      <t>rad/s</t>
    </r>
  </si>
  <si>
    <t>Geographische Breite</t>
  </si>
  <si>
    <t>j, °</t>
  </si>
  <si>
    <t>°</t>
  </si>
  <si>
    <t>Sinus Geographische Breite</t>
  </si>
  <si>
    <r>
      <rPr>
        <sz val="12"/>
        <color indexed="8"/>
        <rFont val="Calibri"/>
        <family val="2"/>
      </rPr>
      <t>sin</t>
    </r>
    <r>
      <rPr>
        <sz val="12"/>
        <color indexed="8"/>
        <rFont val="Symbol"/>
        <family val="1"/>
        <charset val="2"/>
      </rPr>
      <t xml:space="preserve"> j</t>
    </r>
  </si>
  <si>
    <t>Luftdruck, Differenz A-B</t>
  </si>
  <si>
    <r>
      <t xml:space="preserve"> D</t>
    </r>
    <r>
      <rPr>
        <sz val="11"/>
        <color theme="1"/>
        <rFont val="Calibri"/>
        <family val="2"/>
        <scheme val="minor"/>
      </rPr>
      <t>p (Pa)</t>
    </r>
  </si>
  <si>
    <t>hPa</t>
  </si>
  <si>
    <t>Pa</t>
  </si>
  <si>
    <t>Abstand der Isobaren A-B</t>
  </si>
  <si>
    <r>
      <t xml:space="preserve"> D</t>
    </r>
    <r>
      <rPr>
        <sz val="11"/>
        <color theme="1"/>
        <rFont val="Calibri"/>
        <family val="2"/>
        <scheme val="minor"/>
      </rPr>
      <t>x (m)</t>
    </r>
  </si>
  <si>
    <t>km</t>
  </si>
  <si>
    <t>m</t>
  </si>
  <si>
    <t>Windgeschwindigkeit</t>
  </si>
  <si>
    <t>v (m/s)</t>
  </si>
  <si>
    <t>m/s</t>
  </si>
  <si>
    <t>km/h</t>
  </si>
  <si>
    <t>Knoten</t>
  </si>
  <si>
    <t xml:space="preserve">Abstand der </t>
  </si>
  <si>
    <t>hPa - Isobaren</t>
  </si>
  <si>
    <t>und Windgeschwindigkeit (m/s)</t>
  </si>
  <si>
    <t>(km)</t>
  </si>
  <si>
    <t>(m/s)</t>
  </si>
  <si>
    <t>Abstand Isobaren</t>
  </si>
  <si>
    <t>Formelgrundlage:</t>
  </si>
  <si>
    <t xml:space="preserve">nach Hans Häckel, Meteorologie, Ulmer Verlag, Stuttgart 1999 </t>
  </si>
  <si>
    <t>(Interpretation von Analysekarten)</t>
  </si>
  <si>
    <t>Welche Geschwindigkeit hat der Wind?</t>
  </si>
  <si>
    <t>Bodennahe, mit Geschwindigkeitsminderung verbundene Reibungsverluste sind nicht berücksichtigt.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</si>
</sst>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8" formatCode="0.0000"/>
  </numFmts>
  <fonts count="16" x14ac:knownFonts="1">
    <font>
      <sz val="11"/>
      <color theme="1"/>
      <name val="Calibri"/>
      <family val="2"/>
      <scheme val="minor"/>
    </font>
    <font>
      <sz val="28"/>
      <color indexed="8"/>
      <name val="Calibri"/>
      <family val="2"/>
    </font>
    <font>
      <sz val="11"/>
      <color indexed="8"/>
      <name val="Symbol"/>
      <family val="1"/>
      <charset val="2"/>
    </font>
    <font>
      <sz val="12"/>
      <color indexed="8"/>
      <name val="Symbol"/>
      <family val="1"/>
      <charset val="2"/>
    </font>
    <font>
      <sz val="12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rgb="FFFF0000"/>
      <name val="Calibri"/>
      <family val="2"/>
      <scheme val="minor"/>
    </font>
    <font>
      <sz val="12"/>
      <color theme="1"/>
      <name val="Symbol"/>
      <family val="1"/>
      <charset val="2"/>
    </font>
    <font>
      <sz val="20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/>
    <xf numFmtId="0" fontId="0" fillId="3" borderId="0" xfId="0" applyFill="1"/>
    <xf numFmtId="0" fontId="1" fillId="0" borderId="0" xfId="0" applyFont="1" applyAlignment="1"/>
    <xf numFmtId="0" fontId="0" fillId="0" borderId="0" xfId="0" applyAlignment="1"/>
    <xf numFmtId="0" fontId="0" fillId="2" borderId="0" xfId="0" applyFill="1"/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/>
    <xf numFmtId="0" fontId="10" fillId="0" borderId="0" xfId="0" applyFont="1" applyAlignment="1">
      <alignment horizontal="left"/>
    </xf>
    <xf numFmtId="164" fontId="11" fillId="0" borderId="0" xfId="0" applyNumberFormat="1" applyFont="1"/>
    <xf numFmtId="0" fontId="12" fillId="0" borderId="0" xfId="0" applyFont="1"/>
    <xf numFmtId="168" fontId="0" fillId="0" borderId="0" xfId="0" applyNumberFormat="1"/>
    <xf numFmtId="0" fontId="9" fillId="4" borderId="1" xfId="0" applyFont="1" applyFill="1" applyBorder="1" applyProtection="1">
      <protection locked="0"/>
    </xf>
    <xf numFmtId="164" fontId="0" fillId="0" borderId="0" xfId="0" applyNumberFormat="1"/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0" fontId="6" fillId="0" borderId="0" xfId="0" applyFont="1" applyAlignment="1"/>
    <xf numFmtId="0" fontId="0" fillId="0" borderId="0" xfId="0" applyAlignment="1">
      <alignment vertical="top" wrapText="1"/>
    </xf>
    <xf numFmtId="164" fontId="7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02405949256337E-2"/>
          <c:y val="9.1874845115797063E-2"/>
          <c:w val="0.7932655765769947"/>
          <c:h val="0.85212817935027485"/>
        </c:manualLayout>
      </c:layout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Tabelle1!$M$25:$M$44</c:f>
              <c:numCache>
                <c:formatCode>General</c:formatCode>
                <c:ptCount val="20"/>
                <c:pt idx="0">
                  <c:v>1000</c:v>
                </c:pt>
                <c:pt idx="1">
                  <c:v>950</c:v>
                </c:pt>
                <c:pt idx="2">
                  <c:v>900</c:v>
                </c:pt>
                <c:pt idx="3">
                  <c:v>850</c:v>
                </c:pt>
                <c:pt idx="4">
                  <c:v>800</c:v>
                </c:pt>
                <c:pt idx="5">
                  <c:v>750</c:v>
                </c:pt>
                <c:pt idx="6">
                  <c:v>700</c:v>
                </c:pt>
                <c:pt idx="7">
                  <c:v>650</c:v>
                </c:pt>
                <c:pt idx="8">
                  <c:v>600</c:v>
                </c:pt>
                <c:pt idx="9">
                  <c:v>550</c:v>
                </c:pt>
                <c:pt idx="10">
                  <c:v>500</c:v>
                </c:pt>
                <c:pt idx="11">
                  <c:v>450</c:v>
                </c:pt>
                <c:pt idx="12">
                  <c:v>400</c:v>
                </c:pt>
                <c:pt idx="13">
                  <c:v>350</c:v>
                </c:pt>
                <c:pt idx="14">
                  <c:v>300</c:v>
                </c:pt>
                <c:pt idx="15">
                  <c:v>250</c:v>
                </c:pt>
                <c:pt idx="16">
                  <c:v>200</c:v>
                </c:pt>
                <c:pt idx="17">
                  <c:v>150</c:v>
                </c:pt>
                <c:pt idx="18">
                  <c:v>100</c:v>
                </c:pt>
                <c:pt idx="19">
                  <c:v>50</c:v>
                </c:pt>
              </c:numCache>
            </c:numRef>
          </c:xVal>
          <c:yVal>
            <c:numRef>
              <c:f>Tabelle1!$N$25:$N$44</c:f>
              <c:numCache>
                <c:formatCode>0.0</c:formatCode>
                <c:ptCount val="20"/>
                <c:pt idx="0">
                  <c:v>3.4768455968213319</c:v>
                </c:pt>
                <c:pt idx="1">
                  <c:v>3.6598374703382435</c:v>
                </c:pt>
                <c:pt idx="2">
                  <c:v>3.8631617742459241</c:v>
                </c:pt>
                <c:pt idx="3">
                  <c:v>4.0904065844956836</c:v>
                </c:pt>
                <c:pt idx="4">
                  <c:v>4.3460569960266646</c:v>
                </c:pt>
                <c:pt idx="5">
                  <c:v>4.6357941290951086</c:v>
                </c:pt>
                <c:pt idx="6">
                  <c:v>4.9669222811733311</c:v>
                </c:pt>
                <c:pt idx="7">
                  <c:v>5.3489932258789716</c:v>
                </c:pt>
                <c:pt idx="8">
                  <c:v>5.7947426613688862</c:v>
                </c:pt>
                <c:pt idx="9">
                  <c:v>6.3215374487660574</c:v>
                </c:pt>
                <c:pt idx="10">
                  <c:v>6.9536911936426637</c:v>
                </c:pt>
                <c:pt idx="11">
                  <c:v>7.7263235484918482</c:v>
                </c:pt>
                <c:pt idx="12">
                  <c:v>8.6921139920533292</c:v>
                </c:pt>
                <c:pt idx="13">
                  <c:v>9.9338445623466622</c:v>
                </c:pt>
                <c:pt idx="14">
                  <c:v>11.589485322737772</c:v>
                </c:pt>
                <c:pt idx="15">
                  <c:v>13.907382387285327</c:v>
                </c:pt>
                <c:pt idx="16">
                  <c:v>17.384227984106658</c:v>
                </c:pt>
                <c:pt idx="17">
                  <c:v>23.178970645475545</c:v>
                </c:pt>
                <c:pt idx="18">
                  <c:v>34.768455968213317</c:v>
                </c:pt>
                <c:pt idx="19">
                  <c:v>69.536911936426634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191488"/>
        <c:axId val="80193024"/>
      </c:scatterChart>
      <c:valAx>
        <c:axId val="80191488"/>
        <c:scaling>
          <c:orientation val="minMax"/>
          <c:max val="1000"/>
        </c:scaling>
        <c:delete val="0"/>
        <c:axPos val="b"/>
        <c:numFmt formatCode="General" sourceLinked="1"/>
        <c:majorTickMark val="out"/>
        <c:minorTickMark val="out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80193024"/>
        <c:crosses val="autoZero"/>
        <c:crossBetween val="midCat"/>
        <c:majorUnit val="100"/>
        <c:minorUnit val="10"/>
      </c:valAx>
      <c:valAx>
        <c:axId val="80193024"/>
        <c:scaling>
          <c:orientation val="minMax"/>
          <c:max val="70"/>
        </c:scaling>
        <c:delete val="0"/>
        <c:axPos val="l"/>
        <c:majorGridlines/>
        <c:numFmt formatCode="0.0" sourceLinked="1"/>
        <c:majorTickMark val="out"/>
        <c:minorTickMark val="out"/>
        <c:tickLblPos val="nextTo"/>
        <c:crossAx val="80191488"/>
        <c:crosses val="autoZero"/>
        <c:crossBetween val="midCat"/>
        <c:min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447675</xdr:colOff>
      <xdr:row>14</xdr:row>
      <xdr:rowOff>133350</xdr:rowOff>
    </xdr:from>
    <xdr:to>
      <xdr:col>4</xdr:col>
      <xdr:colOff>314325</xdr:colOff>
      <xdr:row>16</xdr:row>
      <xdr:rowOff>95250</xdr:rowOff>
    </xdr:to>
    <xdr:pic>
      <xdr:nvPicPr>
        <xdr:cNvPr id="111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3505200"/>
          <a:ext cx="13906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</xdr:row>
      <xdr:rowOff>104775</xdr:rowOff>
    </xdr:from>
    <xdr:to>
      <xdr:col>3</xdr:col>
      <xdr:colOff>666750</xdr:colOff>
      <xdr:row>6</xdr:row>
      <xdr:rowOff>85725</xdr:rowOff>
    </xdr:to>
    <xdr:pic>
      <xdr:nvPicPr>
        <xdr:cNvPr id="1113" name="Grafi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95275"/>
          <a:ext cx="21812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161925</xdr:colOff>
      <xdr:row>23</xdr:row>
      <xdr:rowOff>19050</xdr:rowOff>
    </xdr:from>
    <xdr:to>
      <xdr:col>20</xdr:col>
      <xdr:colOff>2085975</xdr:colOff>
      <xdr:row>43</xdr:row>
      <xdr:rowOff>238125</xdr:rowOff>
    </xdr:to>
    <xdr:graphicFrame macro="">
      <xdr:nvGraphicFramePr>
        <xdr:cNvPr id="1114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16</xdr:col>
      <xdr:colOff>180975</xdr:colOff>
      <xdr:row>23</xdr:row>
      <xdr:rowOff>142875</xdr:rowOff>
    </xdr:from>
    <xdr:ext cx="588110" cy="264560"/>
    <xdr:sp macro="" textlink="">
      <xdr:nvSpPr>
        <xdr:cNvPr id="3" name="Textfeld 2"/>
        <xdr:cNvSpPr txBox="1"/>
      </xdr:nvSpPr>
      <xdr:spPr>
        <a:xfrm>
          <a:off x="9191625" y="5591175"/>
          <a:ext cx="58811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v (m/s)</a:t>
          </a:r>
        </a:p>
      </xdr:txBody>
    </xdr:sp>
    <xdr:clientData/>
  </xdr:oneCellAnchor>
  <xdr:oneCellAnchor>
    <xdr:from>
      <xdr:col>20</xdr:col>
      <xdr:colOff>1743075</xdr:colOff>
      <xdr:row>42</xdr:row>
      <xdr:rowOff>219075</xdr:rowOff>
    </xdr:from>
    <xdr:ext cx="361446" cy="264560"/>
    <xdr:sp macro="" textlink="">
      <xdr:nvSpPr>
        <xdr:cNvPr id="7" name="Textfeld 6"/>
        <xdr:cNvSpPr txBox="1"/>
      </xdr:nvSpPr>
      <xdr:spPr>
        <a:xfrm>
          <a:off x="13630275" y="10868025"/>
          <a:ext cx="3614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km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tabSelected="1" workbookViewId="0">
      <selection activeCell="F33" sqref="F33"/>
    </sheetView>
  </sheetViews>
  <sheetFormatPr baseColWidth="10" defaultRowHeight="15" x14ac:dyDescent="0.25"/>
  <cols>
    <col min="1" max="1" width="3.28515625" customWidth="1"/>
    <col min="10" max="10" width="3.28515625" customWidth="1"/>
    <col min="11" max="11" width="3.140625" customWidth="1"/>
    <col min="12" max="12" width="3.5703125" customWidth="1"/>
    <col min="13" max="13" width="8.5703125" customWidth="1"/>
    <col min="14" max="14" width="7.42578125" customWidth="1"/>
    <col min="15" max="15" width="6.42578125" customWidth="1"/>
    <col min="16" max="16" width="8" customWidth="1"/>
    <col min="19" max="19" width="4.42578125" customWidth="1"/>
    <col min="20" max="20" width="15.85546875" customWidth="1"/>
    <col min="21" max="21" width="31.85546875" customWidth="1"/>
    <col min="22" max="22" width="3.140625" customWidth="1"/>
  </cols>
  <sheetData>
    <row r="1" spans="1:22" x14ac:dyDescent="0.25">
      <c r="A1" s="1"/>
      <c r="V1" s="2"/>
    </row>
    <row r="2" spans="1:22" x14ac:dyDescent="0.25">
      <c r="A2" s="1"/>
      <c r="V2" s="2"/>
    </row>
    <row r="3" spans="1:22" x14ac:dyDescent="0.25">
      <c r="A3" s="1"/>
      <c r="I3" t="s">
        <v>0</v>
      </c>
      <c r="V3" s="2"/>
    </row>
    <row r="4" spans="1:22" x14ac:dyDescent="0.25">
      <c r="A4" s="1"/>
      <c r="V4" s="2"/>
    </row>
    <row r="5" spans="1:22" x14ac:dyDescent="0.25">
      <c r="A5" s="1"/>
      <c r="V5" s="2"/>
    </row>
    <row r="6" spans="1:22" x14ac:dyDescent="0.25">
      <c r="A6" s="1"/>
      <c r="V6" s="2"/>
    </row>
    <row r="7" spans="1:22" x14ac:dyDescent="0.25">
      <c r="A7" s="1"/>
      <c r="V7" s="2"/>
    </row>
    <row r="8" spans="1:22" x14ac:dyDescent="0.25">
      <c r="A8" s="1"/>
      <c r="V8" s="2"/>
    </row>
    <row r="9" spans="1:22" ht="36" x14ac:dyDescent="0.55000000000000004">
      <c r="A9" s="1"/>
      <c r="B9" s="3" t="s">
        <v>34</v>
      </c>
      <c r="C9" s="4"/>
      <c r="D9" s="4"/>
      <c r="E9" s="4"/>
      <c r="F9" s="4"/>
      <c r="G9" s="4"/>
      <c r="H9" s="4"/>
      <c r="I9" s="4"/>
      <c r="V9" s="2"/>
    </row>
    <row r="10" spans="1:22" ht="28.5" x14ac:dyDescent="0.45">
      <c r="A10" s="1"/>
      <c r="B10" s="24" t="s">
        <v>33</v>
      </c>
      <c r="C10" s="4"/>
      <c r="D10" s="4"/>
      <c r="E10" s="4"/>
      <c r="F10" s="4"/>
      <c r="G10" s="4"/>
      <c r="H10" s="4"/>
      <c r="I10" s="4"/>
      <c r="V10" s="2"/>
    </row>
    <row r="11" spans="1:22" ht="36" x14ac:dyDescent="0.55000000000000004">
      <c r="A11" s="1"/>
      <c r="B11" s="3"/>
      <c r="C11" s="4"/>
      <c r="D11" s="4"/>
      <c r="E11" s="4"/>
      <c r="F11" s="4"/>
      <c r="G11" s="4"/>
      <c r="H11" s="4"/>
      <c r="I11" s="4"/>
      <c r="V11" s="2"/>
    </row>
    <row r="12" spans="1:22" x14ac:dyDescent="0.25">
      <c r="A12" s="1"/>
      <c r="B12" t="s">
        <v>1</v>
      </c>
      <c r="V12" s="2"/>
    </row>
    <row r="13" spans="1:22" x14ac:dyDescent="0.25">
      <c r="A13" s="1"/>
      <c r="B13" t="s">
        <v>2</v>
      </c>
      <c r="V13" s="2"/>
    </row>
    <row r="14" spans="1:22" x14ac:dyDescent="0.25">
      <c r="A14" s="1"/>
      <c r="B14" t="s">
        <v>35</v>
      </c>
      <c r="V14" s="2"/>
    </row>
    <row r="15" spans="1:22" x14ac:dyDescent="0.25">
      <c r="A15" s="1"/>
      <c r="V15" s="2"/>
    </row>
    <row r="16" spans="1:22" x14ac:dyDescent="0.25">
      <c r="A16" s="1"/>
      <c r="B16" t="s">
        <v>31</v>
      </c>
      <c r="F16" t="s">
        <v>32</v>
      </c>
      <c r="V16" s="2"/>
    </row>
    <row r="17" spans="1:22" x14ac:dyDescent="0.25">
      <c r="A17" s="1"/>
      <c r="V17" s="2"/>
    </row>
    <row r="18" spans="1:22" x14ac:dyDescent="0.25">
      <c r="A18" s="1"/>
      <c r="V18" s="2"/>
    </row>
    <row r="19" spans="1:22" x14ac:dyDescent="0.25">
      <c r="A19" s="1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2"/>
    </row>
    <row r="20" spans="1:2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5"/>
      <c r="L20" s="1"/>
      <c r="M20" s="1"/>
      <c r="N20" s="1"/>
      <c r="O20" s="1"/>
      <c r="P20" s="1"/>
      <c r="Q20" s="1"/>
      <c r="R20" s="1"/>
      <c r="S20" s="1"/>
      <c r="T20" s="1"/>
      <c r="U20" s="1"/>
      <c r="V20" s="2"/>
    </row>
    <row r="21" spans="1:22" ht="21" x14ac:dyDescent="0.25">
      <c r="A21" s="1"/>
      <c r="K21" s="5"/>
      <c r="M21" s="21" t="s">
        <v>7</v>
      </c>
      <c r="N21" s="21"/>
      <c r="P21" s="22">
        <f>F26</f>
        <v>55</v>
      </c>
      <c r="Q21" s="23" t="s">
        <v>9</v>
      </c>
      <c r="R21" s="21" t="s">
        <v>25</v>
      </c>
      <c r="S21" s="22">
        <f>F31</f>
        <v>5</v>
      </c>
      <c r="T21" s="18" t="s">
        <v>26</v>
      </c>
      <c r="U21" s="19" t="s">
        <v>27</v>
      </c>
      <c r="V21" s="2"/>
    </row>
    <row r="22" spans="1:22" ht="18" x14ac:dyDescent="0.25">
      <c r="A22" s="1"/>
      <c r="B22" t="s">
        <v>3</v>
      </c>
      <c r="E22" s="6" t="s">
        <v>4</v>
      </c>
      <c r="H22">
        <v>1.2040999999999999</v>
      </c>
      <c r="K22" s="5"/>
      <c r="V22" s="2"/>
    </row>
    <row r="23" spans="1:22" ht="34.5" customHeight="1" x14ac:dyDescent="0.25">
      <c r="A23" s="1"/>
      <c r="E23" s="7"/>
      <c r="K23" s="5"/>
      <c r="M23" s="25" t="s">
        <v>30</v>
      </c>
      <c r="N23" s="20" t="s">
        <v>20</v>
      </c>
      <c r="O23" s="20"/>
      <c r="P23" s="20"/>
      <c r="Q23" s="14"/>
      <c r="T23" s="15"/>
      <c r="U23" s="16"/>
      <c r="V23" s="2"/>
    </row>
    <row r="24" spans="1:22" ht="15.75" x14ac:dyDescent="0.25">
      <c r="A24" s="1"/>
      <c r="B24" t="s">
        <v>5</v>
      </c>
      <c r="E24" s="6" t="s">
        <v>6</v>
      </c>
      <c r="H24">
        <f>7.29*10^-5</f>
        <v>7.290000000000001E-5</v>
      </c>
      <c r="K24" s="5"/>
      <c r="M24" t="s">
        <v>28</v>
      </c>
      <c r="N24" t="s">
        <v>29</v>
      </c>
      <c r="O24" t="s">
        <v>23</v>
      </c>
      <c r="P24" t="s">
        <v>24</v>
      </c>
      <c r="Q24" s="14"/>
      <c r="T24" s="15"/>
      <c r="U24" s="16"/>
      <c r="V24" s="2"/>
    </row>
    <row r="25" spans="1:22" ht="21" x14ac:dyDescent="0.35">
      <c r="A25" s="1"/>
      <c r="E25" s="7"/>
      <c r="K25" s="5"/>
      <c r="M25">
        <v>1000</v>
      </c>
      <c r="N25" s="10">
        <f t="shared" ref="N25:N44" si="0">(1/(2*H$22*H$24*H$28))*(H$31/(M25*1000))</f>
        <v>3.4768455968213319</v>
      </c>
      <c r="O25" s="26">
        <f>N25*3600/1000</f>
        <v>12.516644148556795</v>
      </c>
      <c r="P25" s="26">
        <f>O25/1.852</f>
        <v>6.7584471644475128</v>
      </c>
      <c r="Q25" s="14"/>
      <c r="T25" s="15"/>
      <c r="U25" s="16"/>
      <c r="V25" s="2"/>
    </row>
    <row r="26" spans="1:22" ht="26.25" x14ac:dyDescent="0.4">
      <c r="A26" s="1"/>
      <c r="B26" t="s">
        <v>7</v>
      </c>
      <c r="E26" s="6" t="s">
        <v>8</v>
      </c>
      <c r="F26" s="13">
        <v>55</v>
      </c>
      <c r="G26" s="8" t="s">
        <v>9</v>
      </c>
      <c r="K26" s="5"/>
      <c r="M26">
        <v>950</v>
      </c>
      <c r="N26" s="10">
        <f t="shared" si="0"/>
        <v>3.6598374703382435</v>
      </c>
      <c r="O26" s="26">
        <f t="shared" ref="O26:O44" si="1">N26*3600/1000</f>
        <v>13.175414893217676</v>
      </c>
      <c r="P26" s="26">
        <f t="shared" ref="P26:P44" si="2">O26/1.852</f>
        <v>7.114154909944749</v>
      </c>
      <c r="Q26" s="14"/>
      <c r="T26" s="15"/>
      <c r="U26" s="16"/>
      <c r="V26" s="2"/>
    </row>
    <row r="27" spans="1:22" ht="21" x14ac:dyDescent="0.35">
      <c r="A27" s="1"/>
      <c r="E27" s="7"/>
      <c r="K27" s="5"/>
      <c r="M27">
        <v>900</v>
      </c>
      <c r="N27" s="10">
        <f t="shared" si="0"/>
        <v>3.8631617742459241</v>
      </c>
      <c r="O27" s="26">
        <f t="shared" si="1"/>
        <v>13.907382387285326</v>
      </c>
      <c r="P27" s="26">
        <f t="shared" si="2"/>
        <v>7.5093857382750135</v>
      </c>
      <c r="Q27" s="14"/>
      <c r="T27" s="15"/>
      <c r="U27" s="16"/>
      <c r="V27" s="2"/>
    </row>
    <row r="28" spans="1:22" ht="21" x14ac:dyDescent="0.35">
      <c r="A28" s="1"/>
      <c r="B28" t="s">
        <v>10</v>
      </c>
      <c r="E28" s="6" t="s">
        <v>11</v>
      </c>
      <c r="H28" s="12">
        <f>SIN(RADIANS(F26))</f>
        <v>0.8191520442889918</v>
      </c>
      <c r="K28" s="5"/>
      <c r="M28">
        <v>850</v>
      </c>
      <c r="N28" s="10">
        <f t="shared" si="0"/>
        <v>4.0904065844956836</v>
      </c>
      <c r="O28" s="26">
        <f t="shared" si="1"/>
        <v>14.725463704184461</v>
      </c>
      <c r="P28" s="26">
        <f t="shared" si="2"/>
        <v>7.9511143111147193</v>
      </c>
      <c r="Q28" s="14"/>
      <c r="T28" s="15"/>
      <c r="U28" s="16"/>
      <c r="V28" s="2"/>
    </row>
    <row r="29" spans="1:22" ht="21" x14ac:dyDescent="0.35">
      <c r="A29" s="1"/>
      <c r="E29" s="7"/>
      <c r="K29" s="5"/>
      <c r="M29">
        <v>800</v>
      </c>
      <c r="N29" s="10">
        <f t="shared" si="0"/>
        <v>4.3460569960266646</v>
      </c>
      <c r="O29" s="26">
        <f t="shared" si="1"/>
        <v>15.645805185695991</v>
      </c>
      <c r="P29" s="26">
        <f t="shared" si="2"/>
        <v>8.4480589555593895</v>
      </c>
      <c r="Q29" s="14"/>
      <c r="T29" s="15"/>
      <c r="U29" s="16"/>
      <c r="V29" s="2"/>
    </row>
    <row r="30" spans="1:22" ht="21" x14ac:dyDescent="0.35">
      <c r="A30" s="1"/>
      <c r="E30" s="7"/>
      <c r="K30" s="5"/>
      <c r="M30">
        <v>750</v>
      </c>
      <c r="N30" s="10">
        <f t="shared" si="0"/>
        <v>4.6357941290951086</v>
      </c>
      <c r="O30" s="26">
        <f t="shared" si="1"/>
        <v>16.688858864742389</v>
      </c>
      <c r="P30" s="26">
        <f t="shared" si="2"/>
        <v>9.0112628859300159</v>
      </c>
      <c r="Q30" s="14"/>
      <c r="T30" s="15"/>
      <c r="U30" s="16"/>
      <c r="V30" s="2"/>
    </row>
    <row r="31" spans="1:22" ht="26.25" x14ac:dyDescent="0.4">
      <c r="A31" s="1"/>
      <c r="B31" t="s">
        <v>12</v>
      </c>
      <c r="E31" s="9" t="s">
        <v>13</v>
      </c>
      <c r="F31" s="13">
        <v>5</v>
      </c>
      <c r="G31" s="8" t="s">
        <v>14</v>
      </c>
      <c r="H31">
        <f>F31*100</f>
        <v>500</v>
      </c>
      <c r="I31" t="s">
        <v>15</v>
      </c>
      <c r="K31" s="5"/>
      <c r="M31">
        <v>700</v>
      </c>
      <c r="N31" s="10">
        <f t="shared" si="0"/>
        <v>4.9669222811733311</v>
      </c>
      <c r="O31" s="26">
        <f t="shared" si="1"/>
        <v>17.880920212223991</v>
      </c>
      <c r="P31" s="26">
        <f t="shared" si="2"/>
        <v>9.6549245206393035</v>
      </c>
      <c r="Q31" s="14"/>
      <c r="T31" s="15"/>
      <c r="U31" s="16"/>
      <c r="V31" s="2"/>
    </row>
    <row r="32" spans="1:22" ht="21" x14ac:dyDescent="0.35">
      <c r="A32" s="1"/>
      <c r="E32" s="7"/>
      <c r="K32" s="5"/>
      <c r="M32">
        <v>650</v>
      </c>
      <c r="N32" s="10">
        <f t="shared" si="0"/>
        <v>5.3489932258789716</v>
      </c>
      <c r="O32" s="26">
        <f t="shared" si="1"/>
        <v>19.256375613164298</v>
      </c>
      <c r="P32" s="26">
        <f t="shared" si="2"/>
        <v>10.397611022226942</v>
      </c>
      <c r="Q32" s="14"/>
      <c r="T32" s="15"/>
      <c r="U32" s="16"/>
      <c r="V32" s="2"/>
    </row>
    <row r="33" spans="1:22" ht="26.25" x14ac:dyDescent="0.4">
      <c r="A33" s="1"/>
      <c r="B33" t="s">
        <v>16</v>
      </c>
      <c r="E33" s="9" t="s">
        <v>17</v>
      </c>
      <c r="F33" s="13">
        <v>120</v>
      </c>
      <c r="G33" s="8" t="s">
        <v>18</v>
      </c>
      <c r="H33">
        <f>F33*1000</f>
        <v>120000</v>
      </c>
      <c r="I33" t="s">
        <v>19</v>
      </c>
      <c r="K33" s="5"/>
      <c r="M33">
        <v>600</v>
      </c>
      <c r="N33" s="10">
        <f t="shared" si="0"/>
        <v>5.7947426613688862</v>
      </c>
      <c r="O33" s="26">
        <f t="shared" si="1"/>
        <v>20.861073580927989</v>
      </c>
      <c r="P33" s="26">
        <f t="shared" si="2"/>
        <v>11.26407860741252</v>
      </c>
      <c r="Q33" s="14"/>
      <c r="T33" s="15"/>
      <c r="U33" s="16"/>
      <c r="V33" s="2"/>
    </row>
    <row r="34" spans="1:22" ht="21" x14ac:dyDescent="0.35">
      <c r="A34" s="1"/>
      <c r="E34" s="7"/>
      <c r="K34" s="5"/>
      <c r="M34">
        <v>550</v>
      </c>
      <c r="N34" s="10">
        <f t="shared" si="0"/>
        <v>6.3215374487660574</v>
      </c>
      <c r="O34" s="26">
        <f t="shared" si="1"/>
        <v>22.757534815557808</v>
      </c>
      <c r="P34" s="26">
        <f t="shared" si="2"/>
        <v>12.288085753540932</v>
      </c>
      <c r="Q34" s="14"/>
      <c r="T34" s="17"/>
      <c r="U34" s="16"/>
      <c r="V34" s="2"/>
    </row>
    <row r="35" spans="1:22" ht="21" x14ac:dyDescent="0.35">
      <c r="A35" s="1"/>
      <c r="B35" t="s">
        <v>20</v>
      </c>
      <c r="E35" s="7" t="s">
        <v>21</v>
      </c>
      <c r="H35" s="10">
        <f>(1/(2*H22*H24*H28))*(H31/H33)</f>
        <v>28.973713306844431</v>
      </c>
      <c r="I35" s="11" t="s">
        <v>22</v>
      </c>
      <c r="K35" s="5"/>
      <c r="M35">
        <v>500</v>
      </c>
      <c r="N35" s="10">
        <f t="shared" si="0"/>
        <v>6.9536911936426637</v>
      </c>
      <c r="O35" s="26">
        <f t="shared" si="1"/>
        <v>25.033288297113589</v>
      </c>
      <c r="P35" s="26">
        <f t="shared" si="2"/>
        <v>13.516894328895026</v>
      </c>
      <c r="Q35" s="14"/>
      <c r="V35" s="2"/>
    </row>
    <row r="36" spans="1:22" ht="21" x14ac:dyDescent="0.35">
      <c r="A36" s="1"/>
      <c r="I36" s="11"/>
      <c r="K36" s="5"/>
      <c r="M36">
        <v>450</v>
      </c>
      <c r="N36" s="10">
        <f t="shared" si="0"/>
        <v>7.7263235484918482</v>
      </c>
      <c r="O36" s="26">
        <f t="shared" si="1"/>
        <v>27.814764774570651</v>
      </c>
      <c r="P36" s="26">
        <f t="shared" si="2"/>
        <v>15.018771476550027</v>
      </c>
      <c r="Q36" s="14"/>
      <c r="V36" s="2"/>
    </row>
    <row r="37" spans="1:22" ht="21" x14ac:dyDescent="0.35">
      <c r="A37" s="1"/>
      <c r="H37" s="10">
        <f>(H35*3600)/1000</f>
        <v>104.30536790463995</v>
      </c>
      <c r="I37" s="11" t="s">
        <v>23</v>
      </c>
      <c r="K37" s="5"/>
      <c r="M37">
        <v>400</v>
      </c>
      <c r="N37" s="10">
        <f t="shared" si="0"/>
        <v>8.6921139920533292</v>
      </c>
      <c r="O37" s="26">
        <f t="shared" si="1"/>
        <v>31.291610371391982</v>
      </c>
      <c r="P37" s="26">
        <f t="shared" si="2"/>
        <v>16.896117911118779</v>
      </c>
      <c r="Q37" s="14"/>
      <c r="V37" s="2"/>
    </row>
    <row r="38" spans="1:22" ht="21" x14ac:dyDescent="0.35">
      <c r="A38" s="1"/>
      <c r="I38" s="11"/>
      <c r="K38" s="5"/>
      <c r="M38">
        <v>350</v>
      </c>
      <c r="N38" s="10">
        <f t="shared" si="0"/>
        <v>9.9338445623466622</v>
      </c>
      <c r="O38" s="26">
        <f t="shared" si="1"/>
        <v>35.761840424447982</v>
      </c>
      <c r="P38" s="26">
        <f t="shared" si="2"/>
        <v>19.309849041278607</v>
      </c>
      <c r="Q38" s="14"/>
      <c r="V38" s="2"/>
    </row>
    <row r="39" spans="1:22" ht="21" x14ac:dyDescent="0.35">
      <c r="A39" s="1"/>
      <c r="H39" s="10">
        <f>H37/1.852</f>
        <v>56.320393037062608</v>
      </c>
      <c r="I39" s="11" t="s">
        <v>24</v>
      </c>
      <c r="K39" s="5"/>
      <c r="M39">
        <v>300</v>
      </c>
      <c r="N39" s="10">
        <f t="shared" si="0"/>
        <v>11.589485322737772</v>
      </c>
      <c r="O39" s="26">
        <f t="shared" si="1"/>
        <v>41.722147161855979</v>
      </c>
      <c r="P39" s="26">
        <f t="shared" si="2"/>
        <v>22.52815721482504</v>
      </c>
      <c r="Q39" s="14"/>
      <c r="V39" s="2"/>
    </row>
    <row r="40" spans="1:22" ht="21" x14ac:dyDescent="0.35">
      <c r="A40" s="1"/>
      <c r="H40" s="10"/>
      <c r="I40" s="11"/>
      <c r="K40" s="5"/>
      <c r="M40">
        <v>250</v>
      </c>
      <c r="N40" s="10">
        <f t="shared" si="0"/>
        <v>13.907382387285327</v>
      </c>
      <c r="O40" s="26">
        <f t="shared" si="1"/>
        <v>50.066576594227179</v>
      </c>
      <c r="P40" s="26">
        <f t="shared" si="2"/>
        <v>27.033788657790051</v>
      </c>
      <c r="Q40" s="14"/>
      <c r="V40" s="2"/>
    </row>
    <row r="41" spans="1:22" ht="21" x14ac:dyDescent="0.35">
      <c r="A41" s="1"/>
      <c r="K41" s="5"/>
      <c r="M41">
        <v>200</v>
      </c>
      <c r="N41" s="10">
        <f t="shared" si="0"/>
        <v>17.384227984106658</v>
      </c>
      <c r="O41" s="26">
        <f t="shared" si="1"/>
        <v>62.583220742783965</v>
      </c>
      <c r="P41" s="26">
        <f t="shared" si="2"/>
        <v>33.792235822237558</v>
      </c>
      <c r="Q41" s="14"/>
      <c r="V41" s="2"/>
    </row>
    <row r="42" spans="1:22" ht="21" x14ac:dyDescent="0.35">
      <c r="K42" s="5"/>
      <c r="M42">
        <v>150</v>
      </c>
      <c r="N42" s="10">
        <f t="shared" si="0"/>
        <v>23.178970645475545</v>
      </c>
      <c r="O42" s="26">
        <f t="shared" si="1"/>
        <v>83.444294323711958</v>
      </c>
      <c r="P42" s="26">
        <f t="shared" si="2"/>
        <v>45.056314429650079</v>
      </c>
      <c r="V42" s="2"/>
    </row>
    <row r="43" spans="1:22" ht="21" x14ac:dyDescent="0.35">
      <c r="K43" s="5"/>
      <c r="M43">
        <v>100</v>
      </c>
      <c r="N43" s="10">
        <f t="shared" si="0"/>
        <v>34.768455968213317</v>
      </c>
      <c r="O43" s="26">
        <f t="shared" si="1"/>
        <v>125.16644148556793</v>
      </c>
      <c r="P43" s="26">
        <f t="shared" si="2"/>
        <v>67.584471644475116</v>
      </c>
      <c r="V43" s="2"/>
    </row>
    <row r="44" spans="1:22" ht="21" x14ac:dyDescent="0.35">
      <c r="K44" s="5"/>
      <c r="M44">
        <v>50</v>
      </c>
      <c r="N44" s="10">
        <f t="shared" si="0"/>
        <v>69.536911936426634</v>
      </c>
      <c r="O44" s="26">
        <f t="shared" si="1"/>
        <v>250.33288297113586</v>
      </c>
      <c r="P44" s="26">
        <f t="shared" si="2"/>
        <v>135.16894328895023</v>
      </c>
      <c r="V44" s="2"/>
    </row>
    <row r="45" spans="1:22" x14ac:dyDescent="0.25">
      <c r="K45" s="5"/>
      <c r="V45" s="2"/>
    </row>
    <row r="46" spans="1:22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</sheetData>
  <sheetProtection password="926A" sheet="1" objects="1" scenarios="1" selectLockedCells="1"/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Ingo</dc:creator>
  <cp:lastModifiedBy>Ingo</cp:lastModifiedBy>
  <dcterms:created xsi:type="dcterms:W3CDTF">2015-07-12T11:41:51Z</dcterms:created>
  <dcterms:modified xsi:type="dcterms:W3CDTF">2020-10-22T11:06:31Z</dcterms:modified>
</cp:coreProperties>
</file>